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oan &amp; Grant Programs\Tax Credits\2020\2020 QAP\2020 ASDNs\"/>
    </mc:Choice>
  </mc:AlternateContent>
  <xr:revisionPtr revIDLastSave="0" documentId="8_{D1E6656C-712B-4EE3-95E6-97399D582840}" xr6:coauthVersionLast="44" xr6:coauthVersionMax="44" xr10:uidLastSave="{00000000-0000-0000-0000-000000000000}"/>
  <bookViews>
    <workbookView xWindow="360" yWindow="345" windowWidth="19185" windowHeight="102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G22" i="1" l="1"/>
  <c r="I5" i="1" l="1"/>
  <c r="G36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D37" i="1" l="1"/>
  <c r="C37" i="1"/>
  <c r="E4" i="1"/>
  <c r="E5" i="1"/>
  <c r="I10" i="1" l="1"/>
  <c r="I33" i="1"/>
  <c r="I29" i="1"/>
  <c r="I25" i="1"/>
  <c r="I21" i="1"/>
  <c r="I17" i="1"/>
  <c r="I13" i="1"/>
  <c r="I8" i="1"/>
  <c r="I4" i="1"/>
  <c r="I36" i="1"/>
  <c r="I32" i="1"/>
  <c r="I28" i="1"/>
  <c r="I24" i="1"/>
  <c r="I20" i="1"/>
  <c r="I16" i="1"/>
  <c r="I12" i="1"/>
  <c r="I7" i="1"/>
  <c r="I23" i="1"/>
  <c r="I19" i="1"/>
  <c r="I11" i="1"/>
  <c r="I6" i="1"/>
  <c r="I30" i="1"/>
  <c r="I26" i="1"/>
  <c r="I18" i="1"/>
  <c r="I9" i="1"/>
  <c r="I35" i="1"/>
  <c r="I31" i="1"/>
  <c r="I27" i="1"/>
  <c r="I15" i="1"/>
  <c r="I34" i="1"/>
  <c r="I14" i="1"/>
  <c r="E37" i="1"/>
  <c r="E6" i="1"/>
  <c r="E7" i="1"/>
  <c r="E8" i="1"/>
  <c r="E9" i="1"/>
  <c r="E10" i="1"/>
  <c r="E11" i="1"/>
  <c r="E12" i="1"/>
  <c r="E13" i="1"/>
  <c r="E14" i="1"/>
  <c r="E15" i="1"/>
  <c r="E16" i="1"/>
  <c r="E17" i="1"/>
  <c r="F17" i="1" s="1"/>
  <c r="E18" i="1"/>
  <c r="E19" i="1"/>
  <c r="E20" i="1"/>
  <c r="E21" i="1"/>
  <c r="F21" i="1" s="1"/>
  <c r="E22" i="1"/>
  <c r="E23" i="1"/>
  <c r="E24" i="1"/>
  <c r="E25" i="1"/>
  <c r="F25" i="1" s="1"/>
  <c r="E26" i="1"/>
  <c r="E27" i="1"/>
  <c r="E28" i="1"/>
  <c r="E29" i="1"/>
  <c r="F29" i="1" s="1"/>
  <c r="E30" i="1"/>
  <c r="E31" i="1"/>
  <c r="E32" i="1"/>
  <c r="E33" i="1"/>
  <c r="F33" i="1" s="1"/>
  <c r="E34" i="1"/>
  <c r="E35" i="1"/>
  <c r="E36" i="1"/>
  <c r="F13" i="1" l="1"/>
  <c r="F9" i="1"/>
  <c r="F32" i="1"/>
  <c r="F24" i="1"/>
  <c r="F35" i="1"/>
  <c r="F27" i="1"/>
  <c r="F23" i="1"/>
  <c r="F19" i="1"/>
  <c r="F36" i="1"/>
  <c r="F28" i="1"/>
  <c r="F20" i="1"/>
  <c r="F16" i="1"/>
  <c r="F12" i="1"/>
  <c r="F31" i="1"/>
  <c r="F34" i="1"/>
  <c r="F30" i="1"/>
  <c r="F26" i="1"/>
  <c r="F22" i="1"/>
  <c r="F18" i="1"/>
  <c r="F14" i="1"/>
  <c r="F10" i="1"/>
  <c r="F15" i="1"/>
  <c r="F11" i="1"/>
  <c r="F7" i="1"/>
  <c r="F6" i="1"/>
  <c r="F8" i="1"/>
  <c r="F4" i="1"/>
  <c r="F5" i="1"/>
</calcChain>
</file>

<file path=xl/sharedStrings.xml><?xml version="1.0" encoding="utf-8"?>
<sst xmlns="http://schemas.openxmlformats.org/spreadsheetml/2006/main" count="128" uniqueCount="69">
  <si>
    <t>County</t>
  </si>
  <si>
    <t>Bernalillo</t>
  </si>
  <si>
    <t>Catron</t>
  </si>
  <si>
    <t>Chaves</t>
  </si>
  <si>
    <t>Cibola</t>
  </si>
  <si>
    <t>Colfax</t>
  </si>
  <si>
    <t>Curry</t>
  </si>
  <si>
    <t>De Baca</t>
  </si>
  <si>
    <t>Dona Ana</t>
  </si>
  <si>
    <t>Eddy</t>
  </si>
  <si>
    <t>Grant</t>
  </si>
  <si>
    <t>Guadalupe</t>
  </si>
  <si>
    <t>Harding</t>
  </si>
  <si>
    <t>Hidalgo</t>
  </si>
  <si>
    <t>Los Alamos</t>
  </si>
  <si>
    <t>Luna</t>
  </si>
  <si>
    <t>McKinley</t>
  </si>
  <si>
    <t>Mora</t>
  </si>
  <si>
    <t>Otero</t>
  </si>
  <si>
    <t>Quay</t>
  </si>
  <si>
    <t>Rio Arriba</t>
  </si>
  <si>
    <t>Roosevelt</t>
  </si>
  <si>
    <t>Sandoval**</t>
  </si>
  <si>
    <t>San Juan</t>
  </si>
  <si>
    <t>San Miguel</t>
  </si>
  <si>
    <t>Santa Fe</t>
  </si>
  <si>
    <t>Sierra</t>
  </si>
  <si>
    <t>Socorro</t>
  </si>
  <si>
    <t>Taos</t>
  </si>
  <si>
    <t>Torrance</t>
  </si>
  <si>
    <t>Union</t>
  </si>
  <si>
    <t>Valencia</t>
  </si>
  <si>
    <t>Tier 1 - High</t>
  </si>
  <si>
    <t>Tier 2 - Medium</t>
  </si>
  <si>
    <t>*Remains on list for second year</t>
  </si>
  <si>
    <t>Counties combined due to limited number of affordable housing developments</t>
  </si>
  <si>
    <t>Sources:</t>
  </si>
  <si>
    <t>H</t>
  </si>
  <si>
    <t>M</t>
  </si>
  <si>
    <t>H*</t>
  </si>
  <si>
    <t>M*</t>
  </si>
  <si>
    <t>N/A</t>
  </si>
  <si>
    <t>N/A - Counties did not report data</t>
  </si>
  <si>
    <r>
      <t xml:space="preserve"> Population growth </t>
    </r>
    <r>
      <rPr>
        <vertAlign val="superscript"/>
        <sz val="9"/>
        <rFont val="Calibri"/>
        <family val="2"/>
        <scheme val="minor"/>
      </rPr>
      <t>(a)</t>
    </r>
  </si>
  <si>
    <t xml:space="preserve"> Part of MSA or County &gt; 10 K</t>
  </si>
  <si>
    <t xml:space="preserve"> 2018 Determined Need                                        (H = High, M = Medium)</t>
  </si>
  <si>
    <t xml:space="preserve"> 2019 Determined Need                                              (H = High, M = Medium)</t>
  </si>
  <si>
    <r>
      <t xml:space="preserve"> </t>
    </r>
    <r>
      <rPr>
        <b/>
        <sz val="9"/>
        <rFont val="Calibri"/>
        <family val="2"/>
        <scheme val="minor"/>
      </rPr>
      <t>2014</t>
    </r>
    <r>
      <rPr>
        <sz val="9"/>
        <rFont val="Calibri"/>
        <family val="2"/>
        <scheme val="minor"/>
      </rPr>
      <t xml:space="preserve"> Census Population </t>
    </r>
    <r>
      <rPr>
        <vertAlign val="superscript"/>
        <sz val="9"/>
        <rFont val="Calibri"/>
        <family val="2"/>
        <scheme val="minor"/>
      </rPr>
      <t>(a)</t>
    </r>
  </si>
  <si>
    <r>
      <t xml:space="preserve"> </t>
    </r>
    <r>
      <rPr>
        <b/>
        <sz val="9"/>
        <rFont val="Calibri"/>
        <family val="2"/>
        <scheme val="minor"/>
      </rPr>
      <t xml:space="preserve">2018 </t>
    </r>
    <r>
      <rPr>
        <sz val="9"/>
        <rFont val="Calibri"/>
        <family val="2"/>
        <scheme val="minor"/>
      </rPr>
      <t xml:space="preserve">Census Population </t>
    </r>
    <r>
      <rPr>
        <sz val="6"/>
        <rFont val="Calibri"/>
        <family val="2"/>
        <scheme val="minor"/>
      </rPr>
      <t>(a)</t>
    </r>
  </si>
  <si>
    <t xml:space="preserve"> Population Growth &gt; 0.24% </t>
  </si>
  <si>
    <r>
      <t xml:space="preserve">(a) U.S. Census Bureau, Annual Estimates of the Resident Population for New Mexico: </t>
    </r>
    <r>
      <rPr>
        <b/>
        <sz val="8"/>
        <rFont val="Calibri"/>
        <family val="2"/>
        <scheme val="minor"/>
      </rPr>
      <t>April 1, 2010 to July 1, 2018</t>
    </r>
    <r>
      <rPr>
        <sz val="8"/>
        <rFont val="Calibri"/>
        <family val="2"/>
        <scheme val="minor"/>
      </rPr>
      <t xml:space="preserve"> (PEPANNRES)</t>
    </r>
  </si>
  <si>
    <t xml:space="preserve"> Rental Vacancy rate below 4.10%</t>
  </si>
  <si>
    <t xml:space="preserve"> 2020 Determined Need                                              (H = High, M = Medium)</t>
  </si>
  <si>
    <t>2020 Areas of Statistically Demonstrated Need</t>
  </si>
  <si>
    <r>
      <t xml:space="preserve"> 2019 % Rental Vacancy</t>
    </r>
    <r>
      <rPr>
        <vertAlign val="superscript"/>
        <sz val="9"/>
        <rFont val="Calibri"/>
        <family val="2"/>
        <scheme val="minor"/>
      </rPr>
      <t xml:space="preserve"> (b)</t>
    </r>
  </si>
  <si>
    <r>
      <t xml:space="preserve">(b) Vacancy Surveys: (1) Performed by BBER April, 2019, (2) Apartment Market Survey Summary, </t>
    </r>
    <r>
      <rPr>
        <b/>
        <sz val="8"/>
        <rFont val="Calibri"/>
        <family val="2"/>
        <scheme val="minor"/>
      </rPr>
      <t>May 2019</t>
    </r>
    <r>
      <rPr>
        <sz val="8"/>
        <rFont val="Calibri"/>
        <family val="2"/>
        <scheme val="minor"/>
      </rPr>
      <t>, CB Richard Ellis Multi-Housing Group</t>
    </r>
  </si>
  <si>
    <r>
      <t>M</t>
    </r>
    <r>
      <rPr>
        <vertAlign val="superscript"/>
        <sz val="11"/>
        <color theme="1"/>
        <rFont val="Calibri"/>
        <family val="2"/>
        <scheme val="minor"/>
      </rPr>
      <t>++</t>
    </r>
  </si>
  <si>
    <r>
      <t>H</t>
    </r>
    <r>
      <rPr>
        <vertAlign val="superscript"/>
        <sz val="11"/>
        <rFont val="Calibri"/>
        <family val="2"/>
        <scheme val="minor"/>
      </rPr>
      <t>+</t>
    </r>
  </si>
  <si>
    <r>
      <t>H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*</t>
    </r>
  </si>
  <si>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+</t>
    </r>
    <r>
      <rPr>
        <sz val="8"/>
        <rFont val="Calibri"/>
        <family val="2"/>
        <scheme val="minor"/>
      </rPr>
      <t>Following the submission of a petition for Lea County to move from Tier 2 to Tier 1, MFA reviewed submitted measurable and verifiable data and determined that Lea County would be classified as Tier 1 in 2019, and it remains Tier 1 for a second year in 2020</t>
    </r>
  </si>
  <si>
    <r>
      <rPr>
        <sz val="10"/>
        <color theme="1"/>
        <rFont val="Calibri"/>
        <family val="2"/>
        <scheme val="minor"/>
      </rPr>
      <t xml:space="preserve"> </t>
    </r>
    <r>
      <rPr>
        <vertAlign val="superscript"/>
        <sz val="10"/>
        <color theme="1"/>
        <rFont val="Calibri"/>
        <family val="2"/>
        <scheme val="minor"/>
      </rPr>
      <t>++</t>
    </r>
    <r>
      <rPr>
        <sz val="8"/>
        <color theme="1"/>
        <rFont val="Calibri"/>
        <family val="2"/>
        <scheme val="minor"/>
      </rPr>
      <t>Following the submission of a petition for Rio Arriba County to move to Tier 2, MFA reviewed submitted measurable and verifiable data and determined that Rio Arriba County would be classified as Tier 2 in 2020.</t>
    </r>
  </si>
  <si>
    <t>**Vacancy rate for Sandoval County is a weighted average of Rio Rancho (2.9%) and Sandoval (2.8%) data</t>
  </si>
  <si>
    <t>Lea</t>
  </si>
  <si>
    <r>
      <t>Lincoln</t>
    </r>
    <r>
      <rPr>
        <vertAlign val="superscript"/>
        <sz val="11"/>
        <rFont val="Calibri"/>
      </rPr>
      <t>+++</t>
    </r>
  </si>
  <si>
    <r>
      <rPr>
        <sz val="10"/>
        <color theme="1"/>
        <rFont val="Calibri"/>
        <family val="2"/>
        <scheme val="minor"/>
      </rPr>
      <t xml:space="preserve"> </t>
    </r>
    <r>
      <rPr>
        <vertAlign val="superscript"/>
        <sz val="10"/>
        <color theme="1"/>
        <rFont val="Calibri"/>
        <family val="2"/>
        <scheme val="minor"/>
      </rPr>
      <t>+++</t>
    </r>
    <r>
      <rPr>
        <sz val="8"/>
        <color theme="1"/>
        <rFont val="Calibri"/>
        <family val="2"/>
        <scheme val="minor"/>
      </rPr>
      <t>Following the submission of a petition for the Village of Ruidoso to be considered a Tier 1 Municipality, MFA reviewed submitted measurable and verifiable data and determined that the Village of Ruidoso will qualify as a Tier 1 Municipality in 2020, however Lincoln County at large will remain a Tier 2 County.</t>
    </r>
  </si>
  <si>
    <r>
      <rPr>
        <sz val="10"/>
        <color theme="1"/>
        <rFont val="Calibri"/>
        <family val="2"/>
        <scheme val="minor"/>
      </rPr>
      <t xml:space="preserve"> </t>
    </r>
    <r>
      <rPr>
        <vertAlign val="superscript"/>
        <sz val="10"/>
        <color theme="1"/>
        <rFont val="Calibri"/>
        <family val="2"/>
        <scheme val="minor"/>
      </rPr>
      <t>++++</t>
    </r>
    <r>
      <rPr>
        <sz val="8"/>
        <color theme="1"/>
        <rFont val="Calibri"/>
        <family val="2"/>
        <scheme val="minor"/>
      </rPr>
      <t>Following the submission of a petition for Bernalillo County to move to Tier 1, MFA reviewed submitted measurable and verifiable data and determined that Bernalillo County would be classified as Tier 1  in 2020.</t>
    </r>
  </si>
  <si>
    <r>
      <t>H</t>
    </r>
    <r>
      <rPr>
        <vertAlign val="superscript"/>
        <sz val="11"/>
        <color theme="1"/>
        <rFont val="Calibri"/>
        <family val="2"/>
        <scheme val="minor"/>
      </rPr>
      <t>++++</t>
    </r>
  </si>
  <si>
    <r>
      <t>M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</si>
  <si>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vertAlign val="superscript"/>
        <sz val="8"/>
        <color theme="1"/>
        <rFont val="Calibri"/>
        <family val="2"/>
        <scheme val="minor"/>
      </rPr>
      <t>#</t>
    </r>
    <r>
      <rPr>
        <sz val="8"/>
        <color theme="1"/>
        <rFont val="Calibri"/>
        <family val="2"/>
        <scheme val="minor"/>
      </rPr>
      <t>Following the submission of a petition for Socorro County to become a Tier 2, MFA reviewed submitted measurable and verifiable data and determined that Socorro County would be classified as Tier 2  in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</si>
</sst>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sz val="9"/>
      <name val="Verdan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8"/>
      <name val="SansSerif"/>
    </font>
    <font>
      <b/>
      <sz val="11"/>
      <name val="Verdana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name val="Calibri"/>
    </font>
    <font>
      <vertAlign val="superscript"/>
      <sz val="8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0" applyNumberFormat="0" applyAlignment="0" applyProtection="0"/>
    <xf numFmtId="0" fontId="25" fillId="52" borderId="11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0" applyNumberFormat="0" applyAlignment="0" applyProtection="0"/>
    <xf numFmtId="0" fontId="32" fillId="0" borderId="15" applyNumberFormat="0" applyFill="0" applyAlignment="0" applyProtection="0"/>
    <xf numFmtId="0" fontId="33" fillId="53" borderId="0" applyNumberFormat="0" applyBorder="0" applyAlignment="0" applyProtection="0"/>
    <xf numFmtId="0" fontId="21" fillId="54" borderId="16" applyNumberFormat="0" applyFont="0" applyAlignment="0" applyProtection="0"/>
    <xf numFmtId="0" fontId="34" fillId="51" borderId="17" applyNumberForma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</cellStyleXfs>
  <cellXfs count="85">
    <xf numFmtId="0" fontId="0" fillId="0" borderId="0" xfId="0"/>
    <xf numFmtId="0" fontId="18" fillId="0" borderId="0" xfId="43"/>
    <xf numFmtId="0" fontId="19" fillId="0" borderId="0" xfId="43" applyFont="1" applyFill="1" applyBorder="1" applyAlignment="1">
      <alignment horizontal="left"/>
    </xf>
    <xf numFmtId="0" fontId="20" fillId="0" borderId="0" xfId="43" applyFont="1" applyFill="1" applyBorder="1" applyAlignment="1">
      <alignment horizontal="left"/>
    </xf>
    <xf numFmtId="0" fontId="18" fillId="0" borderId="0" xfId="43" applyFill="1" applyBorder="1"/>
    <xf numFmtId="0" fontId="40" fillId="0" borderId="0" xfId="43" applyFont="1" applyFill="1" applyAlignment="1">
      <alignment horizontal="center"/>
    </xf>
    <xf numFmtId="0" fontId="19" fillId="0" borderId="0" xfId="43" applyFont="1" applyFill="1" applyBorder="1" applyAlignment="1">
      <alignment horizontal="left"/>
    </xf>
    <xf numFmtId="0" fontId="20" fillId="0" borderId="0" xfId="43" applyFont="1" applyFill="1" applyBorder="1" applyAlignment="1">
      <alignment horizontal="left"/>
    </xf>
    <xf numFmtId="0" fontId="18" fillId="0" borderId="0" xfId="43" applyFill="1" applyBorder="1"/>
    <xf numFmtId="0" fontId="40" fillId="0" borderId="0" xfId="43" applyFont="1" applyAlignment="1">
      <alignment horizontal="center"/>
    </xf>
    <xf numFmtId="0" fontId="39" fillId="0" borderId="0" xfId="43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3" fontId="45" fillId="0" borderId="0" xfId="43" applyNumberFormat="1" applyFont="1" applyFill="1" applyBorder="1"/>
    <xf numFmtId="0" fontId="41" fillId="56" borderId="0" xfId="43" applyFont="1" applyFill="1" applyBorder="1"/>
    <xf numFmtId="0" fontId="45" fillId="56" borderId="0" xfId="43" applyFont="1" applyFill="1" applyBorder="1"/>
    <xf numFmtId="0" fontId="46" fillId="0" borderId="0" xfId="43" applyFont="1" applyFill="1" applyBorder="1"/>
    <xf numFmtId="0" fontId="46" fillId="55" borderId="0" xfId="43" applyFont="1" applyFill="1" applyBorder="1"/>
    <xf numFmtId="0" fontId="46" fillId="0" borderId="0" xfId="43" applyFont="1" applyFill="1"/>
    <xf numFmtId="0" fontId="47" fillId="0" borderId="0" xfId="43" applyFont="1" applyFill="1"/>
    <xf numFmtId="0" fontId="48" fillId="0" borderId="21" xfId="43" applyFont="1" applyFill="1" applyBorder="1"/>
    <xf numFmtId="3" fontId="48" fillId="0" borderId="22" xfId="43" applyNumberFormat="1" applyFont="1" applyFill="1" applyBorder="1"/>
    <xf numFmtId="0" fontId="48" fillId="56" borderId="21" xfId="43" applyFont="1" applyFill="1" applyBorder="1"/>
    <xf numFmtId="3" fontId="48" fillId="56" borderId="22" xfId="43" applyNumberFormat="1" applyFont="1" applyFill="1" applyBorder="1"/>
    <xf numFmtId="3" fontId="48" fillId="0" borderId="0" xfId="43" applyNumberFormat="1" applyFont="1" applyFill="1" applyBorder="1"/>
    <xf numFmtId="10" fontId="1" fillId="0" borderId="0" xfId="0" applyNumberFormat="1" applyFont="1" applyAlignment="1">
      <alignment horizontal="center"/>
    </xf>
    <xf numFmtId="2" fontId="0" fillId="0" borderId="0" xfId="0" applyNumberFormat="1"/>
    <xf numFmtId="0" fontId="1" fillId="55" borderId="0" xfId="0" applyFont="1" applyFill="1" applyAlignment="1">
      <alignment horizontal="center"/>
    </xf>
    <xf numFmtId="10" fontId="1" fillId="55" borderId="22" xfId="1" applyNumberFormat="1" applyFont="1" applyFill="1" applyBorder="1" applyAlignment="1">
      <alignment horizontal="center"/>
    </xf>
    <xf numFmtId="0" fontId="1" fillId="56" borderId="22" xfId="0" applyFont="1" applyFill="1" applyBorder="1" applyAlignment="1">
      <alignment horizontal="center"/>
    </xf>
    <xf numFmtId="10" fontId="0" fillId="0" borderId="0" xfId="1" applyNumberFormat="1" applyFont="1"/>
    <xf numFmtId="3" fontId="0" fillId="0" borderId="0" xfId="0" applyNumberFormat="1"/>
    <xf numFmtId="10" fontId="1" fillId="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1" fillId="57" borderId="22" xfId="0" applyNumberFormat="1" applyFont="1" applyFill="1" applyBorder="1" applyAlignment="1">
      <alignment horizontal="center"/>
    </xf>
    <xf numFmtId="0" fontId="1" fillId="57" borderId="22" xfId="0" applyFont="1" applyFill="1" applyBorder="1" applyAlignment="1">
      <alignment horizontal="center"/>
    </xf>
    <xf numFmtId="0" fontId="48" fillId="57" borderId="23" xfId="43" applyFont="1" applyFill="1" applyBorder="1"/>
    <xf numFmtId="3" fontId="48" fillId="57" borderId="24" xfId="43" applyNumberFormat="1" applyFont="1" applyFill="1" applyBorder="1"/>
    <xf numFmtId="0" fontId="1" fillId="57" borderId="24" xfId="0" applyFont="1" applyFill="1" applyBorder="1" applyAlignment="1">
      <alignment horizontal="center"/>
    </xf>
    <xf numFmtId="10" fontId="1" fillId="57" borderId="24" xfId="1" applyNumberFormat="1" applyFont="1" applyFill="1" applyBorder="1" applyAlignment="1">
      <alignment horizontal="center"/>
    </xf>
    <xf numFmtId="0" fontId="41" fillId="57" borderId="0" xfId="43" applyFont="1" applyFill="1"/>
    <xf numFmtId="0" fontId="45" fillId="57" borderId="0" xfId="43" applyFont="1" applyFill="1"/>
    <xf numFmtId="10" fontId="1" fillId="56" borderId="22" xfId="0" applyNumberFormat="1" applyFont="1" applyFill="1" applyBorder="1" applyAlignment="1">
      <alignment horizontal="center"/>
    </xf>
    <xf numFmtId="10" fontId="1" fillId="0" borderId="22" xfId="1" applyNumberFormat="1" applyFont="1" applyFill="1" applyBorder="1" applyAlignment="1">
      <alignment horizontal="center"/>
    </xf>
    <xf numFmtId="0" fontId="48" fillId="57" borderId="21" xfId="43" applyFont="1" applyFill="1" applyBorder="1"/>
    <xf numFmtId="3" fontId="48" fillId="57" borderId="22" xfId="43" applyNumberFormat="1" applyFont="1" applyFill="1" applyBorder="1"/>
    <xf numFmtId="10" fontId="1" fillId="56" borderId="22" xfId="1" applyNumberFormat="1" applyFont="1" applyFill="1" applyBorder="1" applyAlignment="1">
      <alignment horizontal="center"/>
    </xf>
    <xf numFmtId="3" fontId="1" fillId="56" borderId="22" xfId="0" applyNumberFormat="1" applyFont="1" applyFill="1" applyBorder="1"/>
    <xf numFmtId="3" fontId="1" fillId="57" borderId="22" xfId="0" applyNumberFormat="1" applyFont="1" applyFill="1" applyBorder="1"/>
    <xf numFmtId="3" fontId="1" fillId="0" borderId="22" xfId="0" applyNumberFormat="1" applyFont="1" applyFill="1" applyBorder="1"/>
    <xf numFmtId="3" fontId="1" fillId="57" borderId="24" xfId="0" applyNumberFormat="1" applyFont="1" applyFill="1" applyBorder="1"/>
    <xf numFmtId="0" fontId="48" fillId="0" borderId="22" xfId="85" applyFont="1" applyFill="1" applyBorder="1" applyAlignment="1">
      <alignment horizontal="center"/>
    </xf>
    <xf numFmtId="10" fontId="48" fillId="56" borderId="22" xfId="1" applyNumberFormat="1" applyFont="1" applyFill="1" applyBorder="1" applyAlignment="1" applyProtection="1">
      <alignment horizontal="center"/>
      <protection locked="0"/>
    </xf>
    <xf numFmtId="0" fontId="48" fillId="56" borderId="22" xfId="85" applyFont="1" applyFill="1" applyBorder="1" applyAlignment="1">
      <alignment horizontal="center"/>
    </xf>
    <xf numFmtId="10" fontId="48" fillId="0" borderId="22" xfId="1" applyNumberFormat="1" applyFont="1" applyFill="1" applyBorder="1" applyAlignment="1" applyProtection="1">
      <alignment horizontal="center"/>
      <protection locked="0"/>
    </xf>
    <xf numFmtId="0" fontId="17" fillId="0" borderId="22" xfId="85" applyFont="1" applyFill="1" applyBorder="1" applyAlignment="1">
      <alignment horizontal="center"/>
    </xf>
    <xf numFmtId="0" fontId="48" fillId="57" borderId="24" xfId="85" applyFont="1" applyFill="1" applyBorder="1" applyAlignment="1">
      <alignment horizontal="center"/>
    </xf>
    <xf numFmtId="0" fontId="48" fillId="0" borderId="0" xfId="43" applyFont="1"/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1" fillId="0" borderId="22" xfId="43" applyFont="1" applyFill="1" applyBorder="1" applyAlignment="1">
      <alignment horizontal="center" textRotation="90"/>
    </xf>
    <xf numFmtId="0" fontId="41" fillId="0" borderId="22" xfId="85" applyFont="1" applyFill="1" applyBorder="1" applyAlignment="1">
      <alignment horizontal="center" textRotation="90" wrapText="1"/>
    </xf>
    <xf numFmtId="0" fontId="41" fillId="0" borderId="22" xfId="85" applyFont="1" applyFill="1" applyBorder="1" applyAlignment="1">
      <alignment horizontal="center" textRotation="90"/>
    </xf>
    <xf numFmtId="10" fontId="1" fillId="57" borderId="22" xfId="1" applyNumberFormat="1" applyFont="1" applyFill="1" applyBorder="1" applyAlignment="1">
      <alignment horizontal="center"/>
    </xf>
    <xf numFmtId="0" fontId="48" fillId="57" borderId="22" xfId="85" applyFont="1" applyFill="1" applyBorder="1" applyAlignment="1">
      <alignment horizontal="center"/>
    </xf>
    <xf numFmtId="10" fontId="48" fillId="57" borderId="22" xfId="1" applyNumberFormat="1" applyFont="1" applyFill="1" applyBorder="1" applyAlignment="1">
      <alignment horizontal="center"/>
    </xf>
    <xf numFmtId="0" fontId="44" fillId="0" borderId="21" xfId="43" applyFont="1" applyFill="1" applyBorder="1" applyAlignment="1">
      <alignment horizontal="center"/>
    </xf>
    <xf numFmtId="0" fontId="1" fillId="56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57" borderId="19" xfId="0" applyFont="1" applyFill="1" applyBorder="1" applyAlignment="1">
      <alignment horizontal="center"/>
    </xf>
    <xf numFmtId="10" fontId="1" fillId="57" borderId="24" xfId="0" applyNumberFormat="1" applyFont="1" applyFill="1" applyBorder="1" applyAlignment="1">
      <alignment horizontal="center"/>
    </xf>
    <xf numFmtId="0" fontId="1" fillId="57" borderId="20" xfId="0" applyFont="1" applyFill="1" applyBorder="1" applyAlignment="1">
      <alignment horizontal="center"/>
    </xf>
    <xf numFmtId="0" fontId="41" fillId="0" borderId="19" xfId="85" applyFont="1" applyFill="1" applyBorder="1" applyAlignment="1">
      <alignment horizontal="center" textRotation="90" wrapText="1"/>
    </xf>
    <xf numFmtId="10" fontId="48" fillId="57" borderId="22" xfId="1" applyNumberFormat="1" applyFont="1" applyFill="1" applyBorder="1" applyAlignment="1" applyProtection="1">
      <alignment horizontal="center"/>
      <protection locked="0"/>
    </xf>
    <xf numFmtId="0" fontId="0" fillId="57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center"/>
    </xf>
    <xf numFmtId="0" fontId="50" fillId="0" borderId="26" xfId="43" applyFont="1" applyFill="1" applyBorder="1" applyAlignment="1">
      <alignment horizontal="center" wrapText="1"/>
    </xf>
    <xf numFmtId="0" fontId="50" fillId="0" borderId="25" xfId="43" applyFont="1" applyFill="1" applyBorder="1" applyAlignment="1">
      <alignment horizontal="center" wrapText="1"/>
    </xf>
    <xf numFmtId="0" fontId="50" fillId="0" borderId="27" xfId="43" applyFont="1" applyFill="1" applyBorder="1" applyAlignment="1">
      <alignment horizontal="center" wrapText="1"/>
    </xf>
    <xf numFmtId="0" fontId="46" fillId="0" borderId="0" xfId="43" applyFont="1" applyFill="1" applyAlignment="1">
      <alignment horizontal="left" wrapText="1"/>
    </xf>
    <xf numFmtId="0" fontId="46" fillId="0" borderId="0" xfId="43" applyFont="1" applyFill="1" applyBorder="1" applyAlignment="1">
      <alignment horizontal="left" wrapText="1"/>
    </xf>
    <xf numFmtId="0" fontId="46" fillId="0" borderId="0" xfId="43" applyFont="1" applyFill="1" applyBorder="1" applyAlignment="1">
      <alignment horizontal="left"/>
    </xf>
    <xf numFmtId="0" fontId="52" fillId="0" borderId="0" xfId="0" applyFont="1" applyAlignment="1">
      <alignment horizontal="left" wrapText="1"/>
    </xf>
  </cellXfs>
  <cellStyles count="87">
    <cellStyle name="20% - Accent1" xfId="20" builtinId="30" customBuiltin="1"/>
    <cellStyle name="20% - Accent1 2" xfId="44" xr:uid="{00000000-0005-0000-0000-000001000000}"/>
    <cellStyle name="20% - Accent2" xfId="24" builtinId="34" customBuiltin="1"/>
    <cellStyle name="20% - Accent2 2" xfId="45" xr:uid="{00000000-0005-0000-0000-000003000000}"/>
    <cellStyle name="20% - Accent3" xfId="28" builtinId="38" customBuiltin="1"/>
    <cellStyle name="20% - Accent3 2" xfId="46" xr:uid="{00000000-0005-0000-0000-000005000000}"/>
    <cellStyle name="20% - Accent4" xfId="32" builtinId="42" customBuiltin="1"/>
    <cellStyle name="20% - Accent4 2" xfId="47" xr:uid="{00000000-0005-0000-0000-000007000000}"/>
    <cellStyle name="20% - Accent5" xfId="36" builtinId="46" customBuiltin="1"/>
    <cellStyle name="20% - Accent5 2" xfId="48" xr:uid="{00000000-0005-0000-0000-000009000000}"/>
    <cellStyle name="20% - Accent6" xfId="40" builtinId="50" customBuiltin="1"/>
    <cellStyle name="20% - Accent6 2" xfId="49" xr:uid="{00000000-0005-0000-0000-00000B000000}"/>
    <cellStyle name="40% - Accent1" xfId="21" builtinId="31" customBuiltin="1"/>
    <cellStyle name="40% - Accent1 2" xfId="50" xr:uid="{00000000-0005-0000-0000-00000D000000}"/>
    <cellStyle name="40% - Accent2" xfId="25" builtinId="35" customBuiltin="1"/>
    <cellStyle name="40% - Accent2 2" xfId="51" xr:uid="{00000000-0005-0000-0000-00000F000000}"/>
    <cellStyle name="40% - Accent3" xfId="29" builtinId="39" customBuiltin="1"/>
    <cellStyle name="40% - Accent3 2" xfId="52" xr:uid="{00000000-0005-0000-0000-000011000000}"/>
    <cellStyle name="40% - Accent4" xfId="33" builtinId="43" customBuiltin="1"/>
    <cellStyle name="40% - Accent4 2" xfId="53" xr:uid="{00000000-0005-0000-0000-000013000000}"/>
    <cellStyle name="40% - Accent5" xfId="37" builtinId="47" customBuiltin="1"/>
    <cellStyle name="40% - Accent5 2" xfId="54" xr:uid="{00000000-0005-0000-0000-000015000000}"/>
    <cellStyle name="40% - Accent6" xfId="41" builtinId="51" customBuiltin="1"/>
    <cellStyle name="40% - Accent6 2" xfId="55" xr:uid="{00000000-0005-0000-0000-000017000000}"/>
    <cellStyle name="60% - Accent1" xfId="22" builtinId="32" customBuiltin="1"/>
    <cellStyle name="60% - Accent1 2" xfId="56" xr:uid="{00000000-0005-0000-0000-000019000000}"/>
    <cellStyle name="60% - Accent2" xfId="26" builtinId="36" customBuiltin="1"/>
    <cellStyle name="60% - Accent2 2" xfId="57" xr:uid="{00000000-0005-0000-0000-00001B000000}"/>
    <cellStyle name="60% - Accent3" xfId="30" builtinId="40" customBuiltin="1"/>
    <cellStyle name="60% - Accent3 2" xfId="58" xr:uid="{00000000-0005-0000-0000-00001D000000}"/>
    <cellStyle name="60% - Accent4" xfId="34" builtinId="44" customBuiltin="1"/>
    <cellStyle name="60% - Accent4 2" xfId="59" xr:uid="{00000000-0005-0000-0000-00001F000000}"/>
    <cellStyle name="60% - Accent5" xfId="38" builtinId="48" customBuiltin="1"/>
    <cellStyle name="60% - Accent5 2" xfId="60" xr:uid="{00000000-0005-0000-0000-000021000000}"/>
    <cellStyle name="60% - Accent6" xfId="42" builtinId="52" customBuiltin="1"/>
    <cellStyle name="60% - Accent6 2" xfId="61" xr:uid="{00000000-0005-0000-0000-000023000000}"/>
    <cellStyle name="Accent1" xfId="19" builtinId="29" customBuiltin="1"/>
    <cellStyle name="Accent1 2" xfId="62" xr:uid="{00000000-0005-0000-0000-000025000000}"/>
    <cellStyle name="Accent2" xfId="23" builtinId="33" customBuiltin="1"/>
    <cellStyle name="Accent2 2" xfId="63" xr:uid="{00000000-0005-0000-0000-000027000000}"/>
    <cellStyle name="Accent3" xfId="27" builtinId="37" customBuiltin="1"/>
    <cellStyle name="Accent3 2" xfId="64" xr:uid="{00000000-0005-0000-0000-000029000000}"/>
    <cellStyle name="Accent4" xfId="31" builtinId="41" customBuiltin="1"/>
    <cellStyle name="Accent4 2" xfId="65" xr:uid="{00000000-0005-0000-0000-00002B000000}"/>
    <cellStyle name="Accent5" xfId="35" builtinId="45" customBuiltin="1"/>
    <cellStyle name="Accent5 2" xfId="66" xr:uid="{00000000-0005-0000-0000-00002D000000}"/>
    <cellStyle name="Accent6" xfId="39" builtinId="49" customBuiltin="1"/>
    <cellStyle name="Accent6 2" xfId="67" xr:uid="{00000000-0005-0000-0000-00002F000000}"/>
    <cellStyle name="Bad" xfId="8" builtinId="27" customBuiltin="1"/>
    <cellStyle name="Bad 2" xfId="68" xr:uid="{00000000-0005-0000-0000-000031000000}"/>
    <cellStyle name="Calculation" xfId="12" builtinId="22" customBuiltin="1"/>
    <cellStyle name="Calculation 2" xfId="69" xr:uid="{00000000-0005-0000-0000-000033000000}"/>
    <cellStyle name="Check Cell" xfId="14" builtinId="23" customBuiltin="1"/>
    <cellStyle name="Check Cell 2" xfId="70" xr:uid="{00000000-0005-0000-0000-000035000000}"/>
    <cellStyle name="Explanatory Text" xfId="17" builtinId="53" customBuiltin="1"/>
    <cellStyle name="Explanatory Text 2" xfId="71" xr:uid="{00000000-0005-0000-0000-000037000000}"/>
    <cellStyle name="Good" xfId="7" builtinId="26" customBuiltin="1"/>
    <cellStyle name="Good 2" xfId="72" xr:uid="{00000000-0005-0000-0000-000039000000}"/>
    <cellStyle name="Heading 1" xfId="3" builtinId="16" customBuiltin="1"/>
    <cellStyle name="Heading 1 2" xfId="73" xr:uid="{00000000-0005-0000-0000-00003B000000}"/>
    <cellStyle name="Heading 2" xfId="4" builtinId="17" customBuiltin="1"/>
    <cellStyle name="Heading 2 2" xfId="74" xr:uid="{00000000-0005-0000-0000-00003D000000}"/>
    <cellStyle name="Heading 3" xfId="5" builtinId="18" customBuiltin="1"/>
    <cellStyle name="Heading 3 2" xfId="75" xr:uid="{00000000-0005-0000-0000-00003F000000}"/>
    <cellStyle name="Heading 4" xfId="6" builtinId="19" customBuiltin="1"/>
    <cellStyle name="Heading 4 2" xfId="76" xr:uid="{00000000-0005-0000-0000-000041000000}"/>
    <cellStyle name="Input" xfId="10" builtinId="20" customBuiltin="1"/>
    <cellStyle name="Input 2" xfId="77" xr:uid="{00000000-0005-0000-0000-000043000000}"/>
    <cellStyle name="Linked Cell" xfId="13" builtinId="24" customBuiltin="1"/>
    <cellStyle name="Linked Cell 2" xfId="78" xr:uid="{00000000-0005-0000-0000-000045000000}"/>
    <cellStyle name="Neutral" xfId="9" builtinId="28" customBuiltin="1"/>
    <cellStyle name="Neutral 2" xfId="79" xr:uid="{00000000-0005-0000-0000-000047000000}"/>
    <cellStyle name="Normal" xfId="0" builtinId="0"/>
    <cellStyle name="Normal 2" xfId="85" xr:uid="{00000000-0005-0000-0000-000049000000}"/>
    <cellStyle name="Normal 3" xfId="43" xr:uid="{00000000-0005-0000-0000-00004A000000}"/>
    <cellStyle name="Note" xfId="16" builtinId="10" customBuiltin="1"/>
    <cellStyle name="Note 2" xfId="80" xr:uid="{00000000-0005-0000-0000-00004C000000}"/>
    <cellStyle name="Output" xfId="11" builtinId="21" customBuiltin="1"/>
    <cellStyle name="Output 2" xfId="81" xr:uid="{00000000-0005-0000-0000-00004E000000}"/>
    <cellStyle name="Percent" xfId="1" builtinId="5"/>
    <cellStyle name="Percent 2" xfId="86" xr:uid="{00000000-0005-0000-0000-000050000000}"/>
    <cellStyle name="Title" xfId="2" builtinId="15" customBuiltin="1"/>
    <cellStyle name="Title 2" xfId="82" xr:uid="{00000000-0005-0000-0000-000052000000}"/>
    <cellStyle name="Total" xfId="18" builtinId="25" customBuiltin="1"/>
    <cellStyle name="Total 2" xfId="83" xr:uid="{00000000-0005-0000-0000-000054000000}"/>
    <cellStyle name="Warning Text" xfId="15" builtinId="11" customBuiltin="1"/>
    <cellStyle name="Warning Text 2" xfId="84" xr:uid="{00000000-0005-0000-0000-00005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61"/>
  <sheetViews>
    <sheetView tabSelected="1" topLeftCell="A37" zoomScaleNormal="100" workbookViewId="0">
      <selection activeCell="N45" sqref="N45"/>
    </sheetView>
  </sheetViews>
  <sheetFormatPr defaultRowHeight="15"/>
  <cols>
    <col min="1" max="1" width="8.5703125" customWidth="1"/>
    <col min="2" max="2" width="11.42578125" customWidth="1"/>
    <col min="3" max="3" width="9.85546875" customWidth="1"/>
    <col min="4" max="4" width="10.28515625" customWidth="1"/>
    <col min="5" max="5" width="8.85546875" style="11"/>
    <col min="6" max="6" width="7.42578125" style="11" customWidth="1"/>
    <col min="7" max="7" width="7.7109375" style="11" customWidth="1"/>
    <col min="8" max="8" width="8" style="11" customWidth="1"/>
    <col min="9" max="9" width="8.28515625" style="11" customWidth="1"/>
    <col min="10" max="11" width="8.85546875" style="11"/>
    <col min="12" max="12" width="9.140625" style="11"/>
  </cols>
  <sheetData>
    <row r="1" spans="2:14" ht="15.75" thickBot="1">
      <c r="B1" s="5"/>
      <c r="C1" s="9"/>
    </row>
    <row r="2" spans="2:14" ht="18.75" customHeight="1">
      <c r="B2" s="78" t="s">
        <v>53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4" ht="156.6" customHeight="1">
      <c r="B3" s="68" t="s">
        <v>0</v>
      </c>
      <c r="C3" s="62" t="s">
        <v>47</v>
      </c>
      <c r="D3" s="62" t="s">
        <v>48</v>
      </c>
      <c r="E3" s="62" t="s">
        <v>43</v>
      </c>
      <c r="F3" s="63" t="s">
        <v>49</v>
      </c>
      <c r="G3" s="64" t="s">
        <v>44</v>
      </c>
      <c r="H3" s="64" t="s">
        <v>54</v>
      </c>
      <c r="I3" s="64" t="s">
        <v>51</v>
      </c>
      <c r="J3" s="63" t="s">
        <v>45</v>
      </c>
      <c r="K3" s="63" t="s">
        <v>46</v>
      </c>
      <c r="L3" s="74" t="s">
        <v>52</v>
      </c>
    </row>
    <row r="4" spans="2:14" ht="17.25">
      <c r="B4" s="46" t="s">
        <v>1</v>
      </c>
      <c r="C4" s="47">
        <v>676229</v>
      </c>
      <c r="D4" s="50">
        <v>678701</v>
      </c>
      <c r="E4" s="36">
        <f>(D4-C4)/C4</f>
        <v>3.6555663835771612E-3</v>
      </c>
      <c r="F4" s="37" t="str">
        <f>IF(E4&gt;$E$37,"Y","N")</f>
        <v>Y</v>
      </c>
      <c r="G4" s="37" t="str">
        <f>IF(D4&gt;10000,"Y","N")</f>
        <v>Y</v>
      </c>
      <c r="H4" s="67">
        <v>4.3999999999999997E-2</v>
      </c>
      <c r="I4" s="37" t="str">
        <f t="shared" ref="I4:I36" si="0">IF(H4&lt;$H$37,"Y","N")</f>
        <v>N</v>
      </c>
      <c r="J4" s="66" t="s">
        <v>37</v>
      </c>
      <c r="K4" s="66" t="s">
        <v>39</v>
      </c>
      <c r="L4" s="76" t="s">
        <v>66</v>
      </c>
      <c r="N4" s="31"/>
    </row>
    <row r="5" spans="2:14">
      <c r="B5" s="21" t="s">
        <v>2</v>
      </c>
      <c r="C5" s="22">
        <v>3550</v>
      </c>
      <c r="D5" s="51">
        <v>3578</v>
      </c>
      <c r="E5" s="33">
        <f>(D5-C5)/C5</f>
        <v>7.8873239436619714E-3</v>
      </c>
      <c r="F5" s="34" t="str">
        <f>IF(E5&gt;$E$37,"Y","N")</f>
        <v>Y</v>
      </c>
      <c r="G5" s="34" t="str">
        <f>IF(D5&gt;10000,"Y","N")</f>
        <v>N</v>
      </c>
      <c r="H5" s="45" t="s">
        <v>41</v>
      </c>
      <c r="I5" s="34" t="str">
        <f t="shared" si="0"/>
        <v>N</v>
      </c>
      <c r="J5" s="53"/>
      <c r="K5" s="53"/>
      <c r="L5" s="70"/>
    </row>
    <row r="6" spans="2:14">
      <c r="B6" s="23" t="s">
        <v>3</v>
      </c>
      <c r="C6" s="24">
        <v>65880</v>
      </c>
      <c r="D6" s="49">
        <v>64689</v>
      </c>
      <c r="E6" s="44">
        <f t="shared" ref="E6:E37" si="1">(D6-C6)/C6</f>
        <v>-1.8078324225865208E-2</v>
      </c>
      <c r="F6" s="30" t="str">
        <f t="shared" ref="F6:F35" si="2">IF(E6&gt;$E$37,"Y","N")</f>
        <v>N</v>
      </c>
      <c r="G6" s="30" t="str">
        <f t="shared" ref="G6:G21" si="3">IF(D6&gt;10000,"Y","N")</f>
        <v>Y</v>
      </c>
      <c r="H6" s="54">
        <v>3.9E-2</v>
      </c>
      <c r="I6" s="30" t="str">
        <f t="shared" si="0"/>
        <v>Y</v>
      </c>
      <c r="J6" s="55" t="s">
        <v>38</v>
      </c>
      <c r="K6" s="55" t="s">
        <v>38</v>
      </c>
      <c r="L6" s="69" t="s">
        <v>38</v>
      </c>
      <c r="M6" s="32"/>
    </row>
    <row r="7" spans="2:14">
      <c r="B7" s="21" t="s">
        <v>4</v>
      </c>
      <c r="C7" s="22">
        <v>27158</v>
      </c>
      <c r="D7" s="51">
        <v>26746</v>
      </c>
      <c r="E7" s="33">
        <f t="shared" si="1"/>
        <v>-1.5170483835333972E-2</v>
      </c>
      <c r="F7" s="34" t="str">
        <f t="shared" si="2"/>
        <v>N</v>
      </c>
      <c r="G7" s="34" t="str">
        <f t="shared" si="3"/>
        <v>Y</v>
      </c>
      <c r="H7" s="45">
        <v>8.4000000000000005E-2</v>
      </c>
      <c r="I7" s="34" t="str">
        <f t="shared" si="0"/>
        <v>N</v>
      </c>
      <c r="J7" s="53" t="s">
        <v>37</v>
      </c>
      <c r="K7" s="53" t="s">
        <v>39</v>
      </c>
      <c r="L7" s="70"/>
    </row>
    <row r="8" spans="2:14">
      <c r="B8" s="21" t="s">
        <v>5</v>
      </c>
      <c r="C8" s="22">
        <v>12718</v>
      </c>
      <c r="D8" s="51">
        <v>12110</v>
      </c>
      <c r="E8" s="33">
        <f t="shared" si="1"/>
        <v>-4.7806258845730462E-2</v>
      </c>
      <c r="F8" s="34" t="str">
        <f t="shared" si="2"/>
        <v>N</v>
      </c>
      <c r="G8" s="34" t="str">
        <f t="shared" si="3"/>
        <v>Y</v>
      </c>
      <c r="H8" s="45">
        <v>9.8000000000000004E-2</v>
      </c>
      <c r="I8" s="34" t="str">
        <f t="shared" si="0"/>
        <v>N</v>
      </c>
      <c r="J8" s="53" t="s">
        <v>38</v>
      </c>
      <c r="K8" s="53" t="s">
        <v>40</v>
      </c>
      <c r="L8" s="70"/>
    </row>
    <row r="9" spans="2:14">
      <c r="B9" s="21" t="s">
        <v>6</v>
      </c>
      <c r="C9" s="22">
        <v>51115</v>
      </c>
      <c r="D9" s="51">
        <v>49437</v>
      </c>
      <c r="E9" s="33">
        <f t="shared" si="1"/>
        <v>-3.2827937004793112E-2</v>
      </c>
      <c r="F9" s="34" t="str">
        <f t="shared" si="2"/>
        <v>N</v>
      </c>
      <c r="G9" s="34" t="str">
        <f t="shared" si="3"/>
        <v>Y</v>
      </c>
      <c r="H9" s="56">
        <v>8.6999999999999994E-2</v>
      </c>
      <c r="I9" s="34" t="str">
        <f t="shared" si="0"/>
        <v>N</v>
      </c>
      <c r="J9" s="53" t="s">
        <v>38</v>
      </c>
      <c r="K9" s="53" t="s">
        <v>40</v>
      </c>
      <c r="L9" s="70"/>
    </row>
    <row r="10" spans="2:14">
      <c r="B10" s="21" t="s">
        <v>7</v>
      </c>
      <c r="C10" s="22">
        <v>1859</v>
      </c>
      <c r="D10" s="51">
        <v>1781</v>
      </c>
      <c r="E10" s="33">
        <f t="shared" si="1"/>
        <v>-4.195804195804196E-2</v>
      </c>
      <c r="F10" s="34" t="str">
        <f t="shared" si="2"/>
        <v>N</v>
      </c>
      <c r="G10" s="34" t="str">
        <f t="shared" si="3"/>
        <v>N</v>
      </c>
      <c r="H10" s="45" t="s">
        <v>41</v>
      </c>
      <c r="I10" s="34" t="str">
        <f t="shared" si="0"/>
        <v>N</v>
      </c>
      <c r="J10" s="57"/>
      <c r="K10" s="57"/>
      <c r="L10" s="70"/>
    </row>
    <row r="11" spans="2:14">
      <c r="B11" s="46" t="s">
        <v>8</v>
      </c>
      <c r="C11" s="47">
        <v>214084</v>
      </c>
      <c r="D11" s="50">
        <v>217522</v>
      </c>
      <c r="E11" s="36">
        <f t="shared" si="1"/>
        <v>1.6059116982119169E-2</v>
      </c>
      <c r="F11" s="37" t="str">
        <f t="shared" si="2"/>
        <v>Y</v>
      </c>
      <c r="G11" s="37" t="str">
        <f t="shared" si="3"/>
        <v>Y</v>
      </c>
      <c r="H11" s="67">
        <v>3.4000000000000002E-2</v>
      </c>
      <c r="I11" s="37" t="str">
        <f t="shared" si="0"/>
        <v>Y</v>
      </c>
      <c r="J11" s="66" t="s">
        <v>37</v>
      </c>
      <c r="K11" s="66" t="s">
        <v>37</v>
      </c>
      <c r="L11" s="71" t="s">
        <v>37</v>
      </c>
    </row>
    <row r="12" spans="2:14">
      <c r="B12" s="46" t="s">
        <v>9</v>
      </c>
      <c r="C12" s="47">
        <v>56690</v>
      </c>
      <c r="D12" s="50">
        <v>57900</v>
      </c>
      <c r="E12" s="36">
        <f t="shared" si="1"/>
        <v>2.1344152407832068E-2</v>
      </c>
      <c r="F12" s="37" t="str">
        <f t="shared" si="2"/>
        <v>Y</v>
      </c>
      <c r="G12" s="37" t="str">
        <f t="shared" si="3"/>
        <v>Y</v>
      </c>
      <c r="H12" s="65">
        <v>2.1000000000000001E-2</v>
      </c>
      <c r="I12" s="37" t="str">
        <f t="shared" si="0"/>
        <v>Y</v>
      </c>
      <c r="J12" s="66" t="s">
        <v>39</v>
      </c>
      <c r="K12" s="66" t="s">
        <v>37</v>
      </c>
      <c r="L12" s="71" t="s">
        <v>37</v>
      </c>
    </row>
    <row r="13" spans="2:14">
      <c r="B13" s="23" t="s">
        <v>10</v>
      </c>
      <c r="C13" s="24">
        <v>28863</v>
      </c>
      <c r="D13" s="49">
        <v>27346</v>
      </c>
      <c r="E13" s="44">
        <f t="shared" si="1"/>
        <v>-5.2558639088105881E-2</v>
      </c>
      <c r="F13" s="30" t="str">
        <f t="shared" si="2"/>
        <v>N</v>
      </c>
      <c r="G13" s="30" t="str">
        <f t="shared" si="3"/>
        <v>Y</v>
      </c>
      <c r="H13" s="54">
        <v>1.2E-2</v>
      </c>
      <c r="I13" s="30" t="str">
        <f t="shared" si="0"/>
        <v>Y</v>
      </c>
      <c r="J13" s="55" t="s">
        <v>38</v>
      </c>
      <c r="K13" s="55" t="s">
        <v>38</v>
      </c>
      <c r="L13" s="69" t="s">
        <v>38</v>
      </c>
    </row>
    <row r="14" spans="2:14">
      <c r="B14" s="21" t="s">
        <v>11</v>
      </c>
      <c r="C14" s="22">
        <v>4443</v>
      </c>
      <c r="D14" s="51">
        <v>4341</v>
      </c>
      <c r="E14" s="33">
        <f t="shared" si="1"/>
        <v>-2.2957461174881837E-2</v>
      </c>
      <c r="F14" s="34" t="str">
        <f t="shared" si="2"/>
        <v>N</v>
      </c>
      <c r="G14" s="34" t="str">
        <f t="shared" si="3"/>
        <v>N</v>
      </c>
      <c r="H14" s="45">
        <v>0.18</v>
      </c>
      <c r="I14" s="34" t="str">
        <f t="shared" si="0"/>
        <v>N</v>
      </c>
      <c r="J14" s="53"/>
      <c r="K14" s="53"/>
      <c r="L14" s="70"/>
    </row>
    <row r="15" spans="2:14">
      <c r="B15" s="21" t="s">
        <v>12</v>
      </c>
      <c r="C15" s="22">
        <v>693</v>
      </c>
      <c r="D15" s="51">
        <v>655</v>
      </c>
      <c r="E15" s="33">
        <f t="shared" si="1"/>
        <v>-5.4834054834054832E-2</v>
      </c>
      <c r="F15" s="34" t="str">
        <f t="shared" si="2"/>
        <v>N</v>
      </c>
      <c r="G15" s="34" t="str">
        <f t="shared" si="3"/>
        <v>N</v>
      </c>
      <c r="H15" s="45" t="s">
        <v>41</v>
      </c>
      <c r="I15" s="34" t="str">
        <f t="shared" si="0"/>
        <v>N</v>
      </c>
      <c r="J15" s="53"/>
      <c r="K15" s="53"/>
      <c r="L15" s="70"/>
    </row>
    <row r="16" spans="2:14">
      <c r="B16" s="21" t="s">
        <v>13</v>
      </c>
      <c r="C16" s="22">
        <v>4549</v>
      </c>
      <c r="D16" s="51">
        <v>4240</v>
      </c>
      <c r="E16" s="33">
        <f t="shared" si="1"/>
        <v>-6.7927016926797104E-2</v>
      </c>
      <c r="F16" s="34" t="str">
        <f t="shared" si="2"/>
        <v>N</v>
      </c>
      <c r="G16" s="34" t="str">
        <f t="shared" si="3"/>
        <v>N</v>
      </c>
      <c r="H16" s="29">
        <v>3.2000000000000001E-2</v>
      </c>
      <c r="I16" s="34" t="str">
        <f t="shared" si="0"/>
        <v>Y</v>
      </c>
      <c r="J16" s="53"/>
      <c r="K16" s="53"/>
      <c r="L16" s="70"/>
    </row>
    <row r="17" spans="2:16" ht="17.25">
      <c r="B17" s="46" t="s">
        <v>62</v>
      </c>
      <c r="C17" s="47">
        <v>70211</v>
      </c>
      <c r="D17" s="50">
        <v>69611</v>
      </c>
      <c r="E17" s="36">
        <f t="shared" si="1"/>
        <v>-8.5456694819900023E-3</v>
      </c>
      <c r="F17" s="37" t="str">
        <f t="shared" si="2"/>
        <v>N</v>
      </c>
      <c r="G17" s="37" t="str">
        <f t="shared" si="3"/>
        <v>Y</v>
      </c>
      <c r="H17" s="75">
        <v>2.5999999999999999E-2</v>
      </c>
      <c r="I17" s="37" t="str">
        <f t="shared" si="0"/>
        <v>Y</v>
      </c>
      <c r="J17" s="66" t="s">
        <v>38</v>
      </c>
      <c r="K17" s="66" t="s">
        <v>57</v>
      </c>
      <c r="L17" s="76" t="s">
        <v>58</v>
      </c>
    </row>
    <row r="18" spans="2:16" ht="17.25">
      <c r="B18" s="23" t="s">
        <v>63</v>
      </c>
      <c r="C18" s="24">
        <v>19605</v>
      </c>
      <c r="D18" s="49">
        <v>19556</v>
      </c>
      <c r="E18" s="44">
        <f t="shared" si="1"/>
        <v>-2.4993624075490945E-3</v>
      </c>
      <c r="F18" s="30" t="str">
        <f t="shared" si="2"/>
        <v>N</v>
      </c>
      <c r="G18" s="30" t="str">
        <f t="shared" si="3"/>
        <v>Y</v>
      </c>
      <c r="H18" s="48">
        <v>0.03</v>
      </c>
      <c r="I18" s="30" t="str">
        <f t="shared" si="0"/>
        <v>Y</v>
      </c>
      <c r="J18" s="55" t="s">
        <v>40</v>
      </c>
      <c r="K18" s="55"/>
      <c r="L18" s="77" t="s">
        <v>38</v>
      </c>
    </row>
    <row r="19" spans="2:16">
      <c r="B19" s="46" t="s">
        <v>14</v>
      </c>
      <c r="C19" s="47">
        <v>17807</v>
      </c>
      <c r="D19" s="50">
        <v>19101</v>
      </c>
      <c r="E19" s="36">
        <f t="shared" si="1"/>
        <v>7.2668051889706292E-2</v>
      </c>
      <c r="F19" s="37" t="str">
        <f t="shared" si="2"/>
        <v>Y</v>
      </c>
      <c r="G19" s="37" t="str">
        <f t="shared" si="3"/>
        <v>Y</v>
      </c>
      <c r="H19" s="65">
        <v>4.0000000000000001E-3</v>
      </c>
      <c r="I19" s="37" t="str">
        <f t="shared" si="0"/>
        <v>Y</v>
      </c>
      <c r="J19" s="66" t="s">
        <v>37</v>
      </c>
      <c r="K19" s="66" t="s">
        <v>37</v>
      </c>
      <c r="L19" s="71" t="s">
        <v>37</v>
      </c>
    </row>
    <row r="20" spans="2:16">
      <c r="B20" s="21" t="s">
        <v>15</v>
      </c>
      <c r="C20" s="22">
        <v>24448</v>
      </c>
      <c r="D20" s="51">
        <v>23963</v>
      </c>
      <c r="E20" s="33">
        <f t="shared" si="1"/>
        <v>-1.9838023560209424E-2</v>
      </c>
      <c r="F20" s="34" t="str">
        <f t="shared" si="2"/>
        <v>N</v>
      </c>
      <c r="G20" s="34" t="str">
        <f t="shared" si="3"/>
        <v>Y</v>
      </c>
      <c r="H20" s="45">
        <v>6.2E-2</v>
      </c>
      <c r="I20" s="34" t="str">
        <f t="shared" si="0"/>
        <v>N</v>
      </c>
      <c r="J20" s="53" t="s">
        <v>37</v>
      </c>
      <c r="K20" s="53" t="s">
        <v>39</v>
      </c>
      <c r="L20" s="70"/>
    </row>
    <row r="21" spans="2:16">
      <c r="B21" s="23" t="s">
        <v>16</v>
      </c>
      <c r="C21" s="24">
        <v>72807</v>
      </c>
      <c r="D21" s="49">
        <v>72290</v>
      </c>
      <c r="E21" s="44">
        <f t="shared" si="1"/>
        <v>-7.1009655664977271E-3</v>
      </c>
      <c r="F21" s="30" t="str">
        <f t="shared" si="2"/>
        <v>N</v>
      </c>
      <c r="G21" s="30" t="str">
        <f t="shared" si="3"/>
        <v>Y</v>
      </c>
      <c r="H21" s="48">
        <v>2.5999999999999999E-2</v>
      </c>
      <c r="I21" s="30" t="str">
        <f t="shared" si="0"/>
        <v>Y</v>
      </c>
      <c r="J21" s="55" t="s">
        <v>37</v>
      </c>
      <c r="K21" s="55" t="s">
        <v>39</v>
      </c>
      <c r="L21" s="69" t="s">
        <v>38</v>
      </c>
    </row>
    <row r="22" spans="2:16">
      <c r="B22" s="21" t="s">
        <v>17</v>
      </c>
      <c r="C22" s="22">
        <v>4616</v>
      </c>
      <c r="D22" s="51">
        <v>4506</v>
      </c>
      <c r="E22" s="33">
        <f t="shared" si="1"/>
        <v>-2.3830155979202773E-2</v>
      </c>
      <c r="F22" s="34" t="str">
        <f t="shared" si="2"/>
        <v>N</v>
      </c>
      <c r="G22" s="34" t="str">
        <f>IF(D22&gt;10000,"Y","N")</f>
        <v>N</v>
      </c>
      <c r="H22" s="45" t="s">
        <v>41</v>
      </c>
      <c r="I22" s="34" t="str">
        <f t="shared" si="0"/>
        <v>N</v>
      </c>
      <c r="J22" s="53"/>
      <c r="K22" s="53"/>
      <c r="L22" s="70"/>
    </row>
    <row r="23" spans="2:16">
      <c r="B23" s="46" t="s">
        <v>18</v>
      </c>
      <c r="C23" s="47">
        <v>65362</v>
      </c>
      <c r="D23" s="50">
        <v>66781</v>
      </c>
      <c r="E23" s="36">
        <f t="shared" si="1"/>
        <v>2.1709861999326827E-2</v>
      </c>
      <c r="F23" s="37" t="str">
        <f t="shared" si="2"/>
        <v>Y</v>
      </c>
      <c r="G23" s="37" t="str">
        <f t="shared" ref="G23:G35" si="4">IF(D23&gt;10000,"Y","N")</f>
        <v>Y</v>
      </c>
      <c r="H23" s="65">
        <v>4.9000000000000002E-2</v>
      </c>
      <c r="I23" s="37" t="str">
        <f t="shared" si="0"/>
        <v>N</v>
      </c>
      <c r="J23" s="66" t="s">
        <v>37</v>
      </c>
      <c r="K23" s="66" t="s">
        <v>37</v>
      </c>
      <c r="L23" s="71" t="s">
        <v>39</v>
      </c>
    </row>
    <row r="24" spans="2:16">
      <c r="B24" s="21" t="s">
        <v>19</v>
      </c>
      <c r="C24" s="22">
        <v>8466</v>
      </c>
      <c r="D24" s="51">
        <v>8253</v>
      </c>
      <c r="E24" s="33">
        <f t="shared" si="1"/>
        <v>-2.5159461374911412E-2</v>
      </c>
      <c r="F24" s="34" t="str">
        <f t="shared" si="2"/>
        <v>N</v>
      </c>
      <c r="G24" s="34" t="str">
        <f t="shared" si="4"/>
        <v>N</v>
      </c>
      <c r="H24" s="45">
        <v>6.2E-2</v>
      </c>
      <c r="I24" s="34" t="str">
        <f t="shared" si="0"/>
        <v>N</v>
      </c>
      <c r="J24" s="53"/>
      <c r="K24" s="53"/>
      <c r="L24" s="70"/>
    </row>
    <row r="25" spans="2:16" ht="17.25">
      <c r="B25" s="23" t="s">
        <v>20</v>
      </c>
      <c r="C25" s="24">
        <v>39739</v>
      </c>
      <c r="D25" s="49">
        <v>39006</v>
      </c>
      <c r="E25" s="44">
        <f t="shared" si="1"/>
        <v>-1.8445355947557814E-2</v>
      </c>
      <c r="F25" s="30" t="str">
        <f t="shared" si="2"/>
        <v>N</v>
      </c>
      <c r="G25" s="30" t="str">
        <f t="shared" si="4"/>
        <v>Y</v>
      </c>
      <c r="H25" s="48">
        <v>2.9000000000000001E-2</v>
      </c>
      <c r="I25" s="30" t="str">
        <f t="shared" si="0"/>
        <v>Y</v>
      </c>
      <c r="J25" s="55" t="s">
        <v>37</v>
      </c>
      <c r="K25" s="55" t="s">
        <v>39</v>
      </c>
      <c r="L25" s="77" t="s">
        <v>56</v>
      </c>
    </row>
    <row r="26" spans="2:16">
      <c r="B26" s="21" t="s">
        <v>21</v>
      </c>
      <c r="C26" s="22">
        <v>19656</v>
      </c>
      <c r="D26" s="51">
        <v>18743</v>
      </c>
      <c r="E26" s="33">
        <f t="shared" si="1"/>
        <v>-4.6448921448921446E-2</v>
      </c>
      <c r="F26" s="34" t="str">
        <f t="shared" si="2"/>
        <v>N</v>
      </c>
      <c r="G26" s="34" t="str">
        <f t="shared" si="4"/>
        <v>Y</v>
      </c>
      <c r="H26" s="56">
        <v>6.2E-2</v>
      </c>
      <c r="I26" s="34" t="str">
        <f t="shared" si="0"/>
        <v>N</v>
      </c>
      <c r="J26" s="53" t="s">
        <v>38</v>
      </c>
      <c r="K26" s="53" t="s">
        <v>40</v>
      </c>
      <c r="L26" s="70"/>
    </row>
    <row r="27" spans="2:16">
      <c r="B27" s="46" t="s">
        <v>22</v>
      </c>
      <c r="C27" s="47">
        <v>137039</v>
      </c>
      <c r="D27" s="50">
        <v>145179</v>
      </c>
      <c r="E27" s="36">
        <f t="shared" si="1"/>
        <v>5.9399149147323027E-2</v>
      </c>
      <c r="F27" s="37" t="str">
        <f t="shared" si="2"/>
        <v>Y</v>
      </c>
      <c r="G27" s="37" t="str">
        <f t="shared" si="4"/>
        <v>Y</v>
      </c>
      <c r="H27" s="67">
        <v>2.9000000000000001E-2</v>
      </c>
      <c r="I27" s="37" t="str">
        <f t="shared" si="0"/>
        <v>Y</v>
      </c>
      <c r="J27" s="66" t="s">
        <v>37</v>
      </c>
      <c r="K27" s="66" t="s">
        <v>37</v>
      </c>
      <c r="L27" s="71" t="s">
        <v>37</v>
      </c>
    </row>
    <row r="28" spans="2:16">
      <c r="B28" s="23" t="s">
        <v>23</v>
      </c>
      <c r="C28" s="24">
        <v>129094</v>
      </c>
      <c r="D28" s="49">
        <v>125043</v>
      </c>
      <c r="E28" s="44">
        <f t="shared" si="1"/>
        <v>-3.1380234557764113E-2</v>
      </c>
      <c r="F28" s="30" t="str">
        <f t="shared" si="2"/>
        <v>N</v>
      </c>
      <c r="G28" s="30" t="str">
        <f t="shared" si="4"/>
        <v>Y</v>
      </c>
      <c r="H28" s="48">
        <v>3.9E-2</v>
      </c>
      <c r="I28" s="30" t="str">
        <f t="shared" si="0"/>
        <v>Y</v>
      </c>
      <c r="J28" s="55"/>
      <c r="K28" s="55"/>
      <c r="L28" s="69" t="s">
        <v>38</v>
      </c>
      <c r="P28" s="27"/>
    </row>
    <row r="29" spans="2:16">
      <c r="B29" s="23" t="s">
        <v>24</v>
      </c>
      <c r="C29" s="24">
        <v>28505</v>
      </c>
      <c r="D29" s="49">
        <v>27591</v>
      </c>
      <c r="E29" s="44">
        <f t="shared" si="1"/>
        <v>-3.2064550078933524E-2</v>
      </c>
      <c r="F29" s="30" t="str">
        <f t="shared" si="2"/>
        <v>N</v>
      </c>
      <c r="G29" s="30" t="str">
        <f t="shared" si="4"/>
        <v>Y</v>
      </c>
      <c r="H29" s="54">
        <v>7.0000000000000001E-3</v>
      </c>
      <c r="I29" s="30" t="str">
        <f t="shared" si="0"/>
        <v>Y</v>
      </c>
      <c r="J29" s="55" t="s">
        <v>38</v>
      </c>
      <c r="K29" s="55" t="s">
        <v>40</v>
      </c>
      <c r="L29" s="69" t="s">
        <v>38</v>
      </c>
    </row>
    <row r="30" spans="2:16">
      <c r="B30" s="46" t="s">
        <v>25</v>
      </c>
      <c r="C30" s="47">
        <v>147819</v>
      </c>
      <c r="D30" s="50">
        <v>150056</v>
      </c>
      <c r="E30" s="36">
        <f t="shared" si="1"/>
        <v>1.5133372570508527E-2</v>
      </c>
      <c r="F30" s="37" t="str">
        <f t="shared" si="2"/>
        <v>Y</v>
      </c>
      <c r="G30" s="37" t="str">
        <f t="shared" si="4"/>
        <v>Y</v>
      </c>
      <c r="H30" s="67">
        <v>1.7999999999999999E-2</v>
      </c>
      <c r="I30" s="37" t="str">
        <f t="shared" si="0"/>
        <v>Y</v>
      </c>
      <c r="J30" s="66" t="s">
        <v>37</v>
      </c>
      <c r="K30" s="66" t="s">
        <v>37</v>
      </c>
      <c r="L30" s="71" t="s">
        <v>37</v>
      </c>
    </row>
    <row r="31" spans="2:16">
      <c r="B31" s="23" t="s">
        <v>26</v>
      </c>
      <c r="C31" s="24">
        <v>11267</v>
      </c>
      <c r="D31" s="49">
        <v>10968</v>
      </c>
      <c r="E31" s="44">
        <f t="shared" si="1"/>
        <v>-2.6537676400106507E-2</v>
      </c>
      <c r="F31" s="30" t="str">
        <f t="shared" si="2"/>
        <v>N</v>
      </c>
      <c r="G31" s="30" t="str">
        <f t="shared" si="4"/>
        <v>Y</v>
      </c>
      <c r="H31" s="54">
        <v>3.1E-2</v>
      </c>
      <c r="I31" s="30" t="str">
        <f t="shared" si="0"/>
        <v>Y</v>
      </c>
      <c r="J31" s="55" t="s">
        <v>38</v>
      </c>
      <c r="K31" s="55" t="s">
        <v>38</v>
      </c>
      <c r="L31" s="69" t="s">
        <v>38</v>
      </c>
    </row>
    <row r="32" spans="2:16" ht="17.25">
      <c r="B32" s="23" t="s">
        <v>27</v>
      </c>
      <c r="C32" s="24">
        <v>17267</v>
      </c>
      <c r="D32" s="49">
        <v>16735</v>
      </c>
      <c r="E32" s="44">
        <f t="shared" si="1"/>
        <v>-3.0810216018995772E-2</v>
      </c>
      <c r="F32" s="30" t="str">
        <f t="shared" si="2"/>
        <v>N</v>
      </c>
      <c r="G32" s="30" t="str">
        <f t="shared" si="4"/>
        <v>Y</v>
      </c>
      <c r="H32" s="54">
        <v>4.7E-2</v>
      </c>
      <c r="I32" s="30" t="str">
        <f t="shared" si="0"/>
        <v>N</v>
      </c>
      <c r="J32" s="55" t="s">
        <v>38</v>
      </c>
      <c r="K32" s="55" t="s">
        <v>40</v>
      </c>
      <c r="L32" s="77" t="s">
        <v>67</v>
      </c>
    </row>
    <row r="33" spans="2:12">
      <c r="B33" s="21" t="s">
        <v>28</v>
      </c>
      <c r="C33" s="22">
        <v>32971</v>
      </c>
      <c r="D33" s="51">
        <v>32835</v>
      </c>
      <c r="E33" s="33">
        <f t="shared" si="1"/>
        <v>-4.1248369779503203E-3</v>
      </c>
      <c r="F33" s="34" t="str">
        <f t="shared" si="2"/>
        <v>N</v>
      </c>
      <c r="G33" s="34" t="str">
        <f t="shared" si="4"/>
        <v>Y</v>
      </c>
      <c r="H33" s="45">
        <v>5.3999999999999999E-2</v>
      </c>
      <c r="I33" s="34" t="str">
        <f t="shared" si="0"/>
        <v>N</v>
      </c>
      <c r="J33" s="53" t="s">
        <v>37</v>
      </c>
      <c r="K33" s="53" t="s">
        <v>39</v>
      </c>
      <c r="L33" s="70"/>
    </row>
    <row r="34" spans="2:12">
      <c r="B34" s="23" t="s">
        <v>29</v>
      </c>
      <c r="C34" s="24">
        <v>15669</v>
      </c>
      <c r="D34" s="49">
        <v>15591</v>
      </c>
      <c r="E34" s="44">
        <f t="shared" si="1"/>
        <v>-4.9779820026804519E-3</v>
      </c>
      <c r="F34" s="30" t="str">
        <f t="shared" si="2"/>
        <v>N</v>
      </c>
      <c r="G34" s="30" t="str">
        <f t="shared" si="4"/>
        <v>Y</v>
      </c>
      <c r="H34" s="29">
        <v>3.2000000000000001E-2</v>
      </c>
      <c r="I34" s="30" t="str">
        <f t="shared" si="0"/>
        <v>Y</v>
      </c>
      <c r="J34" s="55" t="s">
        <v>40</v>
      </c>
      <c r="K34" s="55"/>
      <c r="L34" s="69" t="s">
        <v>38</v>
      </c>
    </row>
    <row r="35" spans="2:12">
      <c r="B35" s="21" t="s">
        <v>30</v>
      </c>
      <c r="C35" s="22">
        <v>4248</v>
      </c>
      <c r="D35" s="51">
        <v>4118</v>
      </c>
      <c r="E35" s="33">
        <f t="shared" si="1"/>
        <v>-3.0602636534839925E-2</v>
      </c>
      <c r="F35" s="34" t="str">
        <f t="shared" si="2"/>
        <v>N</v>
      </c>
      <c r="G35" s="34" t="str">
        <f t="shared" si="4"/>
        <v>N</v>
      </c>
      <c r="H35" s="29">
        <v>3.2000000000000001E-2</v>
      </c>
      <c r="I35" s="34" t="str">
        <f t="shared" si="0"/>
        <v>Y</v>
      </c>
      <c r="J35" s="53"/>
      <c r="K35" s="53"/>
      <c r="L35" s="70"/>
    </row>
    <row r="36" spans="2:12" ht="15.75" thickBot="1">
      <c r="B36" s="38" t="s">
        <v>31</v>
      </c>
      <c r="C36" s="39">
        <v>75915</v>
      </c>
      <c r="D36" s="52">
        <v>76456</v>
      </c>
      <c r="E36" s="72">
        <f t="shared" si="1"/>
        <v>7.1263913587565038E-3</v>
      </c>
      <c r="F36" s="40" t="str">
        <f>IF(E36&gt;$E$37,"Y","N")</f>
        <v>Y</v>
      </c>
      <c r="G36" s="40" t="str">
        <f>IF(D36&gt;10000,"Y","N")</f>
        <v>Y</v>
      </c>
      <c r="H36" s="41">
        <v>2.1999999999999999E-2</v>
      </c>
      <c r="I36" s="40" t="str">
        <f t="shared" si="0"/>
        <v>Y</v>
      </c>
      <c r="J36" s="58" t="s">
        <v>37</v>
      </c>
      <c r="K36" s="58" t="s">
        <v>39</v>
      </c>
      <c r="L36" s="73" t="s">
        <v>37</v>
      </c>
    </row>
    <row r="37" spans="2:12">
      <c r="B37" s="59"/>
      <c r="C37" s="25">
        <f>SUM(C4:C36)</f>
        <v>2090342</v>
      </c>
      <c r="D37" s="25">
        <f>SUM(D4:D36)</f>
        <v>2095428</v>
      </c>
      <c r="E37" s="60">
        <f t="shared" si="1"/>
        <v>2.433094680200656E-3</v>
      </c>
      <c r="F37" s="61"/>
      <c r="G37" s="12"/>
      <c r="H37" s="26">
        <v>4.1000000000000002E-2</v>
      </c>
      <c r="I37" s="12"/>
      <c r="J37" s="12"/>
      <c r="K37" s="12"/>
      <c r="L37" s="12"/>
    </row>
    <row r="38" spans="2:12">
      <c r="B38" s="42" t="s">
        <v>32</v>
      </c>
      <c r="C38" s="43"/>
      <c r="D38" s="14"/>
      <c r="E38" s="35"/>
      <c r="F38" s="12"/>
      <c r="G38" s="12"/>
      <c r="H38" s="12"/>
      <c r="I38" s="12"/>
      <c r="J38" s="12"/>
      <c r="K38" s="12"/>
    </row>
    <row r="39" spans="2:12">
      <c r="B39" s="15" t="s">
        <v>33</v>
      </c>
      <c r="C39" s="16"/>
      <c r="D39" s="14"/>
      <c r="E39" s="12"/>
      <c r="F39" s="12"/>
      <c r="G39" s="12"/>
      <c r="H39" s="12"/>
      <c r="I39" s="12"/>
      <c r="J39" s="12"/>
      <c r="K39" s="12"/>
    </row>
    <row r="40" spans="2:12">
      <c r="B40" s="83" t="s">
        <v>34</v>
      </c>
      <c r="C40" s="83"/>
      <c r="D40" s="83"/>
      <c r="E40" s="12"/>
      <c r="F40" s="12"/>
      <c r="G40" s="12"/>
      <c r="H40" s="12"/>
      <c r="I40" s="12"/>
      <c r="J40" s="12"/>
      <c r="K40" s="12"/>
    </row>
    <row r="41" spans="2:12">
      <c r="B41" s="83" t="s">
        <v>61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2:12" ht="30.75" customHeight="1">
      <c r="B42" s="82" t="s">
        <v>59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</row>
    <row r="43" spans="2:12" ht="30.75" customHeight="1">
      <c r="B43" s="84" t="s">
        <v>60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2:12" ht="39.75" customHeight="1">
      <c r="B44" s="84" t="s">
        <v>64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2:12" ht="32.25" customHeight="1">
      <c r="B45" s="84" t="s">
        <v>65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2:12" ht="32.25" customHeight="1">
      <c r="B46" s="84" t="s">
        <v>68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2:12">
      <c r="B47" s="17" t="s">
        <v>42</v>
      </c>
      <c r="C47" s="17"/>
      <c r="D47" s="17"/>
      <c r="E47" s="12"/>
      <c r="F47" s="12"/>
      <c r="G47" s="12"/>
      <c r="H47" s="12"/>
      <c r="I47" s="12"/>
      <c r="J47" s="12"/>
      <c r="K47" s="12"/>
    </row>
    <row r="48" spans="2:12">
      <c r="B48" s="18" t="s">
        <v>35</v>
      </c>
      <c r="C48" s="18"/>
      <c r="D48" s="18"/>
      <c r="E48" s="28"/>
      <c r="F48" s="28"/>
      <c r="G48" s="28"/>
      <c r="H48" s="28"/>
      <c r="I48" s="12"/>
      <c r="J48" s="12"/>
      <c r="K48" s="12"/>
    </row>
    <row r="49" spans="2:12" ht="15" customHeight="1">
      <c r="B49" s="20" t="s">
        <v>36</v>
      </c>
      <c r="C49" s="20"/>
      <c r="D49" s="19"/>
      <c r="E49" s="12"/>
      <c r="F49" s="12"/>
      <c r="G49" s="12"/>
      <c r="H49" s="12"/>
      <c r="I49" s="12"/>
      <c r="J49" s="12"/>
      <c r="K49" s="12"/>
    </row>
    <row r="50" spans="2:12" ht="15" customHeight="1">
      <c r="B50" s="81" t="s">
        <v>50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2" t="s">
        <v>55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</row>
    <row r="52" spans="2:12">
      <c r="B52" s="13"/>
      <c r="C52" s="13"/>
      <c r="D52" s="13"/>
      <c r="E52" s="12"/>
      <c r="F52" s="12"/>
      <c r="G52" s="12"/>
      <c r="H52" s="12"/>
      <c r="I52" s="12"/>
      <c r="J52" s="12"/>
      <c r="K52" s="12"/>
    </row>
    <row r="53" spans="2:12">
      <c r="B53" s="1"/>
      <c r="C53" s="10"/>
    </row>
    <row r="57" spans="2:12">
      <c r="B57" s="2"/>
      <c r="C57" s="6"/>
    </row>
    <row r="58" spans="2:12">
      <c r="B58" s="2"/>
      <c r="C58" s="6"/>
    </row>
    <row r="59" spans="2:12">
      <c r="B59" s="3"/>
      <c r="C59" s="7"/>
    </row>
    <row r="60" spans="2:12">
      <c r="B60" s="3"/>
      <c r="C60" s="7"/>
    </row>
    <row r="61" spans="2:12">
      <c r="B61" s="4"/>
      <c r="C61" s="8"/>
    </row>
  </sheetData>
  <mergeCells count="10">
    <mergeCell ref="B2:L2"/>
    <mergeCell ref="B50:L50"/>
    <mergeCell ref="B51:L51"/>
    <mergeCell ref="B41:L41"/>
    <mergeCell ref="B42:L42"/>
    <mergeCell ref="B40:D40"/>
    <mergeCell ref="B43:L43"/>
    <mergeCell ref="B45:L45"/>
    <mergeCell ref="B44:L44"/>
    <mergeCell ref="B46:L46"/>
  </mergeCells>
  <printOptions horizontalCentered="1"/>
  <pageMargins left="0.7" right="0.7" top="0.25" bottom="0.25" header="0.3" footer="0.3"/>
  <pageSetup scale="92" orientation="portrait" r:id="rId1"/>
  <rowBreaks count="1" manualBreakCount="1">
    <brk id="40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Davis</dc:creator>
  <cp:lastModifiedBy>Kathryn Turner</cp:lastModifiedBy>
  <cp:lastPrinted>2019-09-03T20:39:22Z</cp:lastPrinted>
  <dcterms:created xsi:type="dcterms:W3CDTF">2018-07-10T21:14:47Z</dcterms:created>
  <dcterms:modified xsi:type="dcterms:W3CDTF">2020-02-04T23:17:56Z</dcterms:modified>
</cp:coreProperties>
</file>