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G:\Policies &amp; Procedures (HD internal)\DRAFT Ownership Changes\"/>
    </mc:Choice>
  </mc:AlternateContent>
  <xr:revisionPtr revIDLastSave="0" documentId="8_{B3FE50FA-E3EE-44B6-9012-590515236C62}" xr6:coauthVersionLast="47" xr6:coauthVersionMax="47" xr10:uidLastSave="{00000000-0000-0000-0000-000000000000}"/>
  <bookViews>
    <workbookView xWindow="-120" yWindow="-120" windowWidth="29040" windowHeight="15840" tabRatio="885" activeTab="2" xr2:uid="{00000000-000D-0000-FFFF-FFFF00000000}"/>
  </bookViews>
  <sheets>
    <sheet name="OP Budget (C)" sheetId="4" r:id="rId1"/>
    <sheet name="CF Projection (C-1)" sheetId="16" r:id="rId2"/>
    <sheet name="Cost Breakdown (D)" sheetId="5" r:id="rId3"/>
  </sheets>
  <externalReferences>
    <externalReference r:id="rId4"/>
  </externalReferences>
  <definedNames>
    <definedName name="_1">#N/A</definedName>
    <definedName name="_2">#N/A</definedName>
    <definedName name="aform">'[1]Data Setup'!#REF!</definedName>
    <definedName name="ALL">#N/A</definedName>
    <definedName name="ama">'[1]Data Setup'!#REF!</definedName>
    <definedName name="amb">'[1]Data Setup'!#REF!</definedName>
    <definedName name="amc">'[1]Data Setup'!#REF!</definedName>
    <definedName name="AMD">'[1]Data Setup'!#REF!</definedName>
    <definedName name="AME">'[1]Data Setup'!#REF!</definedName>
    <definedName name="amf">'[1]Data Setup'!#REF!</definedName>
    <definedName name="amg">'[1]Data Setup'!#REF!</definedName>
    <definedName name="amh">'[1]Data Setup'!#REF!</definedName>
    <definedName name="ami">'[1]Data Setup'!#REF!</definedName>
    <definedName name="AMORT">'[1]Data Setup'!#REF!</definedName>
    <definedName name="bform">'[1]Data Setup'!#REF!</definedName>
    <definedName name="cert1">'[1]Data Setup'!#REF!</definedName>
    <definedName name="cf">'[1]Data Setup'!#REF!</definedName>
    <definedName name="close">'[1]Data Setup'!#REF!</definedName>
    <definedName name="COI">'[1]Data Setup'!#REF!</definedName>
    <definedName name="cost">'[1]Data Setup'!#REF!</definedName>
    <definedName name="costcert">'[1]Data Setup'!#REF!</definedName>
    <definedName name="costcert2">'[1]Data Setup'!#REF!</definedName>
    <definedName name="COSTS">'[1]Data Setup'!#REF!</definedName>
    <definedName name="costtax">'[1]Data Setup'!#REF!</definedName>
    <definedName name="DC">'[1]Data Setup'!#REF!</definedName>
    <definedName name="detail">'[1]Data Setup'!#REF!</definedName>
    <definedName name="devbud">'[1]Data Setup'!#REF!</definedName>
    <definedName name="ENDBAL">'[1]Data Setup'!#REF!</definedName>
    <definedName name="EQUIP">#REF!</definedName>
    <definedName name="EXD">'[1]Data Setup'!#REF!</definedName>
    <definedName name="FNMA">'[1]Data Setup'!#REF!</definedName>
    <definedName name="fnma1">'[1]Data Setup'!#REF!</definedName>
    <definedName name="fnma2">'[1]Data Setup'!#REF!</definedName>
    <definedName name="formII">'[1]Data Setup'!#REF!</definedName>
    <definedName name="formIII">'[1]Data Setup'!#REF!</definedName>
    <definedName name="HOMELOAN">'[1]Data Setup'!#REF!</definedName>
    <definedName name="landloan">'[1]Data Setup'!#REF!</definedName>
    <definedName name="lu">'[1]Data Setup'!#REF!</definedName>
    <definedName name="MINRENT">'[1]Data Setup'!#REF!</definedName>
    <definedName name="ops" localSheetId="1">'[1]Data Setup'!#REF!</definedName>
    <definedName name="OPS">'OP Budget (C)'!$A$2:$I$75</definedName>
    <definedName name="payout">'[1]Data Setup'!#REF!</definedName>
    <definedName name="primero">'[1]Data Setup'!#REF!</definedName>
    <definedName name="_xlnm.Print_Area" localSheetId="2">'Cost Breakdown (D)'!$A$1:$H$48</definedName>
    <definedName name="_xlnm.Print_Area" localSheetId="0">'OP Budget (C)'!$A$1:$I$77</definedName>
    <definedName name="_xlnm.Print_Area">'OP Budget (C)'!$A$1:$I$75</definedName>
    <definedName name="Print_Area_MI" localSheetId="0">'OP Budget (C)'!$A$1:$I$75</definedName>
    <definedName name="PRINT_AREA_MI">'OP Budget (C)'!$A$1:$I$75</definedName>
    <definedName name="rents" localSheetId="1">'[1]Data Setup'!#REF!</definedName>
    <definedName name="RENTS">#REF!</definedName>
    <definedName name="run">'[1]Data Setup'!#REF!</definedName>
    <definedName name="runamort">'[1]Data Setup'!#REF!</definedName>
    <definedName name="RUNFORM">'[1]Data Setup'!#REF!</definedName>
    <definedName name="runit">'[1]Data Setup'!#REF!</definedName>
    <definedName name="second">'[1]Data Setup'!#REF!</definedName>
    <definedName name="SUMRY">'[1]Data Setup'!#REF!</definedName>
    <definedName name="TEMP">'[1]Data Setup'!#REF!</definedName>
    <definedName name="WebServiceUR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4" l="1"/>
  <c r="J5" i="16" l="1"/>
  <c r="F12" i="4"/>
  <c r="J4" i="16" s="1"/>
  <c r="D4" i="5" l="1"/>
  <c r="H18" i="5" l="1"/>
  <c r="G44" i="5" l="1"/>
  <c r="E44" i="5"/>
  <c r="F44" i="5"/>
  <c r="D44" i="5"/>
  <c r="D39" i="5"/>
  <c r="E39" i="5"/>
  <c r="F39" i="5"/>
  <c r="G39" i="5"/>
  <c r="H39" i="5"/>
  <c r="H34" i="5"/>
  <c r="G34" i="5"/>
  <c r="E34" i="5"/>
  <c r="F34" i="5"/>
  <c r="D34" i="5"/>
  <c r="G18" i="5"/>
  <c r="E18" i="5"/>
  <c r="F18" i="5"/>
  <c r="D18" i="5"/>
  <c r="G45" i="5" l="1"/>
  <c r="B31" i="16" l="1"/>
  <c r="B14" i="16"/>
  <c r="C14" i="16" s="1"/>
  <c r="G14" i="4"/>
  <c r="B8" i="4"/>
  <c r="D14" i="16" l="1"/>
  <c r="C15" i="16"/>
  <c r="B15" i="16"/>
  <c r="E14" i="16" l="1"/>
  <c r="D15" i="16"/>
  <c r="F14" i="16" l="1"/>
  <c r="E15" i="16"/>
  <c r="G14" i="16" l="1"/>
  <c r="F15" i="16"/>
  <c r="H14" i="16" l="1"/>
  <c r="G15" i="16"/>
  <c r="I14" i="16" l="1"/>
  <c r="H15" i="16"/>
  <c r="J14" i="16" l="1"/>
  <c r="I15" i="16"/>
  <c r="K14" i="16" l="1"/>
  <c r="J15" i="16"/>
  <c r="L14" i="16" l="1"/>
  <c r="K15" i="16"/>
  <c r="M14" i="16" l="1"/>
  <c r="L15" i="16"/>
  <c r="N14" i="16" l="1"/>
  <c r="M15" i="16"/>
  <c r="O14" i="16" l="1"/>
  <c r="N15" i="16"/>
  <c r="P14" i="16" l="1"/>
  <c r="P15" i="16" s="1"/>
  <c r="O15" i="16"/>
  <c r="L6" i="16" l="1"/>
  <c r="H4" i="4"/>
  <c r="C30" i="16" l="1"/>
  <c r="C29" i="16"/>
  <c r="D29" i="16" s="1"/>
  <c r="E29" i="16" s="1"/>
  <c r="F29" i="16" s="1"/>
  <c r="G29" i="16" s="1"/>
  <c r="H29" i="16" s="1"/>
  <c r="I29" i="16" s="1"/>
  <c r="J29" i="16" s="1"/>
  <c r="K29" i="16" s="1"/>
  <c r="L29" i="16" s="1"/>
  <c r="M29" i="16" s="1"/>
  <c r="N29" i="16" s="1"/>
  <c r="O29" i="16" s="1"/>
  <c r="P29" i="16" s="1"/>
  <c r="C28" i="16"/>
  <c r="D28" i="16" s="1"/>
  <c r="E28" i="16" s="1"/>
  <c r="F28" i="16" s="1"/>
  <c r="G28" i="16" s="1"/>
  <c r="H28" i="16" s="1"/>
  <c r="I28" i="16" s="1"/>
  <c r="J28" i="16" s="1"/>
  <c r="K28" i="16" s="1"/>
  <c r="L28" i="16" s="1"/>
  <c r="M28" i="16" s="1"/>
  <c r="N28" i="16" s="1"/>
  <c r="O28" i="16" s="1"/>
  <c r="P28" i="16" s="1"/>
  <c r="C27" i="16"/>
  <c r="C8" i="16"/>
  <c r="D8" i="16" s="1"/>
  <c r="E8" i="16" s="1"/>
  <c r="F8" i="16" s="1"/>
  <c r="G8" i="16" s="1"/>
  <c r="H8" i="16" s="1"/>
  <c r="I8" i="16" s="1"/>
  <c r="J8" i="16" s="1"/>
  <c r="K8" i="16" s="1"/>
  <c r="L8" i="16" s="1"/>
  <c r="M8" i="16" s="1"/>
  <c r="N8" i="16" s="1"/>
  <c r="O8" i="16" s="1"/>
  <c r="P8" i="16" s="1"/>
  <c r="G61" i="4"/>
  <c r="B21" i="16" s="1"/>
  <c r="C21" i="16" s="1"/>
  <c r="D21" i="16" s="1"/>
  <c r="E21" i="16" s="1"/>
  <c r="F21" i="16" s="1"/>
  <c r="G21" i="16" s="1"/>
  <c r="H21" i="16" s="1"/>
  <c r="I21" i="16" s="1"/>
  <c r="J21" i="16" s="1"/>
  <c r="K21" i="16" s="1"/>
  <c r="L21" i="16" s="1"/>
  <c r="M21" i="16" s="1"/>
  <c r="N21" i="16" s="1"/>
  <c r="O21" i="16" s="1"/>
  <c r="P21" i="16" s="1"/>
  <c r="G53" i="4"/>
  <c r="G46" i="4"/>
  <c r="G35" i="4"/>
  <c r="D30" i="16" l="1"/>
  <c r="C31" i="16"/>
  <c r="D27" i="16"/>
  <c r="H44" i="5"/>
  <c r="D4" i="4"/>
  <c r="B37" i="4"/>
  <c r="B38" i="4" s="1"/>
  <c r="B39" i="4" s="1"/>
  <c r="B40" i="4" s="1"/>
  <c r="B41" i="4" s="1"/>
  <c r="B42" i="4" s="1"/>
  <c r="B43" i="4" s="1"/>
  <c r="B44" i="4" s="1"/>
  <c r="B45" i="4" s="1"/>
  <c r="B46" i="4" s="1"/>
  <c r="B48" i="4" s="1"/>
  <c r="B49" i="4" s="1"/>
  <c r="B50" i="4" s="1"/>
  <c r="B51" i="4" s="1"/>
  <c r="B52" i="4" s="1"/>
  <c r="B53" i="4" s="1"/>
  <c r="B56" i="4" s="1"/>
  <c r="B57" i="4" s="1"/>
  <c r="B58" i="4" s="1"/>
  <c r="B59" i="4" s="1"/>
  <c r="B60" i="4" s="1"/>
  <c r="B61" i="4" s="1"/>
  <c r="B62" i="4" s="1"/>
  <c r="H45" i="5" l="1"/>
  <c r="E30" i="16"/>
  <c r="D45" i="5"/>
  <c r="E45" i="5"/>
  <c r="A6" i="16"/>
  <c r="B9" i="4"/>
  <c r="B10" i="4" s="1"/>
  <c r="B12" i="4" s="1"/>
  <c r="B13" i="4" s="1"/>
  <c r="B14" i="4" s="1"/>
  <c r="B15" i="4" s="1"/>
  <c r="B17" i="4" s="1"/>
  <c r="B18" i="4" s="1"/>
  <c r="B19" i="4" s="1"/>
  <c r="B20" i="4" s="1"/>
  <c r="E27" i="16"/>
  <c r="D31" i="16"/>
  <c r="F45" i="5"/>
  <c r="H9" i="4" l="1"/>
  <c r="F30" i="16"/>
  <c r="B21" i="4"/>
  <c r="B22" i="4" s="1"/>
  <c r="B23" i="4" s="1"/>
  <c r="B24" i="4" s="1"/>
  <c r="B25" i="4" s="1"/>
  <c r="B26" i="4" s="1"/>
  <c r="B27" i="4" s="1"/>
  <c r="B29" i="4" s="1"/>
  <c r="B30" i="4" s="1"/>
  <c r="B31" i="4" s="1"/>
  <c r="E31" i="16"/>
  <c r="F27" i="16"/>
  <c r="H40" i="4" l="1"/>
  <c r="H30" i="4"/>
  <c r="H41" i="4"/>
  <c r="H24" i="4"/>
  <c r="H22" i="4"/>
  <c r="H35" i="4"/>
  <c r="H61" i="4"/>
  <c r="H39" i="4"/>
  <c r="H50" i="4"/>
  <c r="H57" i="4"/>
  <c r="H45" i="4"/>
  <c r="H31" i="4"/>
  <c r="H51" i="4"/>
  <c r="H48" i="4"/>
  <c r="H17" i="4"/>
  <c r="H56" i="4"/>
  <c r="H25" i="4"/>
  <c r="H29" i="4"/>
  <c r="H59" i="4"/>
  <c r="H19" i="4"/>
  <c r="H33" i="4"/>
  <c r="H37" i="4"/>
  <c r="H34" i="4"/>
  <c r="H53" i="4"/>
  <c r="H10" i="4"/>
  <c r="H23" i="4"/>
  <c r="H46" i="4"/>
  <c r="H52" i="4"/>
  <c r="H26" i="4"/>
  <c r="H58" i="4"/>
  <c r="H60" i="4"/>
  <c r="H8" i="4"/>
  <c r="H38" i="4"/>
  <c r="H42" i="4"/>
  <c r="H49" i="4"/>
  <c r="H44" i="4"/>
  <c r="H32" i="4"/>
  <c r="H18" i="4"/>
  <c r="H62" i="4"/>
  <c r="H43" i="4"/>
  <c r="G7" i="4"/>
  <c r="G30" i="16"/>
  <c r="H14" i="4"/>
  <c r="G27" i="16"/>
  <c r="F31" i="16"/>
  <c r="G11" i="4" l="1"/>
  <c r="B12" i="16" s="1"/>
  <c r="C12" i="16" s="1"/>
  <c r="D12" i="16" s="1"/>
  <c r="H7" i="4"/>
  <c r="H30" i="16"/>
  <c r="G31" i="16"/>
  <c r="H27" i="16"/>
  <c r="G12" i="4" l="1"/>
  <c r="B13" i="16" s="1"/>
  <c r="B16" i="16" s="1"/>
  <c r="I30" i="16"/>
  <c r="C13" i="16"/>
  <c r="C16" i="16" s="1"/>
  <c r="D13" i="16"/>
  <c r="D16" i="16" s="1"/>
  <c r="E12" i="16"/>
  <c r="I27" i="16"/>
  <c r="H31" i="16"/>
  <c r="G15" i="4" l="1"/>
  <c r="G20" i="4" s="1"/>
  <c r="G27" i="4" s="1"/>
  <c r="J30" i="16"/>
  <c r="E13" i="16"/>
  <c r="E16" i="16" s="1"/>
  <c r="H20" i="4"/>
  <c r="H15" i="4"/>
  <c r="F12" i="16"/>
  <c r="I31" i="16"/>
  <c r="J27" i="16"/>
  <c r="G64" i="4" l="1"/>
  <c r="G65" i="4" s="1"/>
  <c r="H65" i="4" s="1"/>
  <c r="G54" i="4"/>
  <c r="H54" i="4" s="1"/>
  <c r="K30" i="16"/>
  <c r="F13" i="16"/>
  <c r="F16" i="16" s="1"/>
  <c r="B20" i="16"/>
  <c r="H27" i="4"/>
  <c r="G12" i="16"/>
  <c r="K27" i="16"/>
  <c r="J31" i="16"/>
  <c r="B19" i="16" l="1"/>
  <c r="B22" i="16" s="1"/>
  <c r="B24" i="16" s="1"/>
  <c r="L30" i="16"/>
  <c r="G13" i="16"/>
  <c r="G16" i="16" s="1"/>
  <c r="C20" i="16"/>
  <c r="D20" i="16" s="1"/>
  <c r="E20" i="16" s="1"/>
  <c r="F20" i="16" s="1"/>
  <c r="G20" i="16" s="1"/>
  <c r="H20" i="16" s="1"/>
  <c r="I20" i="16" s="1"/>
  <c r="J20" i="16" s="1"/>
  <c r="K20" i="16" s="1"/>
  <c r="L20" i="16" s="1"/>
  <c r="M20" i="16" s="1"/>
  <c r="N20" i="16" s="1"/>
  <c r="O20" i="16" s="1"/>
  <c r="P20" i="16" s="1"/>
  <c r="H64" i="4"/>
  <c r="H12" i="16"/>
  <c r="K31" i="16"/>
  <c r="L27" i="16"/>
  <c r="C19" i="16" l="1"/>
  <c r="D19" i="16" s="1"/>
  <c r="E19" i="16" s="1"/>
  <c r="E22" i="16" s="1"/>
  <c r="E24" i="16" s="1"/>
  <c r="B35" i="16"/>
  <c r="B36" i="16"/>
  <c r="M30" i="16"/>
  <c r="H13" i="16"/>
  <c r="H16" i="16" s="1"/>
  <c r="B33" i="16"/>
  <c r="B38" i="16" s="1"/>
  <c r="I12" i="16"/>
  <c r="M27" i="16"/>
  <c r="L31" i="16"/>
  <c r="D22" i="16" l="1"/>
  <c r="D24" i="16" s="1"/>
  <c r="D36" i="16" s="1"/>
  <c r="C22" i="16"/>
  <c r="C24" i="16" s="1"/>
  <c r="C36" i="16" s="1"/>
  <c r="E35" i="16"/>
  <c r="E36" i="16"/>
  <c r="N30" i="16"/>
  <c r="I13" i="16"/>
  <c r="I16" i="16" s="1"/>
  <c r="F19" i="16"/>
  <c r="F22" i="16" s="1"/>
  <c r="F24" i="16" s="1"/>
  <c r="E33" i="16"/>
  <c r="J12" i="16"/>
  <c r="M31" i="16"/>
  <c r="N27" i="16"/>
  <c r="D33" i="16" l="1"/>
  <c r="D35" i="16"/>
  <c r="C33" i="16"/>
  <c r="C38" i="16" s="1"/>
  <c r="C35" i="16"/>
  <c r="F35" i="16"/>
  <c r="F36" i="16"/>
  <c r="O30" i="16"/>
  <c r="J13" i="16"/>
  <c r="J16" i="16" s="1"/>
  <c r="G19" i="16"/>
  <c r="G22" i="16" s="1"/>
  <c r="G24" i="16" s="1"/>
  <c r="F33" i="16"/>
  <c r="K12" i="16"/>
  <c r="O27" i="16"/>
  <c r="N31" i="16"/>
  <c r="D38" i="16" l="1"/>
  <c r="E38" i="16" s="1"/>
  <c r="F38" i="16" s="1"/>
  <c r="G35" i="16"/>
  <c r="G36" i="16"/>
  <c r="P30" i="16"/>
  <c r="K13" i="16"/>
  <c r="K16" i="16" s="1"/>
  <c r="H19" i="16"/>
  <c r="H22" i="16" s="1"/>
  <c r="H24" i="16" s="1"/>
  <c r="L12" i="16"/>
  <c r="O31" i="16"/>
  <c r="P27" i="16"/>
  <c r="H35" i="16" l="1"/>
  <c r="H36" i="16"/>
  <c r="P31" i="16"/>
  <c r="L13" i="16"/>
  <c r="L16" i="16" s="1"/>
  <c r="H33" i="16"/>
  <c r="G33" i="16"/>
  <c r="G38" i="16" s="1"/>
  <c r="I19" i="16"/>
  <c r="I22" i="16" s="1"/>
  <c r="I24" i="16" s="1"/>
  <c r="M12" i="16"/>
  <c r="I35" i="16" l="1"/>
  <c r="I36" i="16"/>
  <c r="H38" i="16"/>
  <c r="M13" i="16"/>
  <c r="M16" i="16" s="1"/>
  <c r="J19" i="16"/>
  <c r="J22" i="16" s="1"/>
  <c r="J24" i="16" s="1"/>
  <c r="I33" i="16"/>
  <c r="N12" i="16"/>
  <c r="J35" i="16" l="1"/>
  <c r="J36" i="16"/>
  <c r="I38" i="16"/>
  <c r="N13" i="16"/>
  <c r="N16" i="16" s="1"/>
  <c r="J33" i="16"/>
  <c r="K19" i="16"/>
  <c r="K22" i="16" s="1"/>
  <c r="K24" i="16" s="1"/>
  <c r="O12" i="16"/>
  <c r="K35" i="16" l="1"/>
  <c r="K36" i="16"/>
  <c r="J38" i="16"/>
  <c r="O13" i="16"/>
  <c r="O16" i="16" s="1"/>
  <c r="L19" i="16"/>
  <c r="L22" i="16" s="1"/>
  <c r="L24" i="16" s="1"/>
  <c r="P12" i="16"/>
  <c r="L35" i="16" l="1"/>
  <c r="L36" i="16"/>
  <c r="P13" i="16"/>
  <c r="P16" i="16" s="1"/>
  <c r="K33" i="16"/>
  <c r="K38" i="16" s="1"/>
  <c r="M19" i="16"/>
  <c r="M22" i="16" s="1"/>
  <c r="M24" i="16" s="1"/>
  <c r="M35" i="16" l="1"/>
  <c r="M36" i="16"/>
  <c r="L33" i="16"/>
  <c r="L38" i="16" s="1"/>
  <c r="N19" i="16"/>
  <c r="N22" i="16" s="1"/>
  <c r="N24" i="16" s="1"/>
  <c r="N35" i="16" l="1"/>
  <c r="N36" i="16"/>
  <c r="M33" i="16"/>
  <c r="M38" i="16" s="1"/>
  <c r="O19" i="16"/>
  <c r="O22" i="16" s="1"/>
  <c r="O24" i="16" s="1"/>
  <c r="O35" i="16" l="1"/>
  <c r="O36" i="16"/>
  <c r="N33" i="16"/>
  <c r="N38" i="16" s="1"/>
  <c r="P19" i="16"/>
  <c r="P22" i="16" s="1"/>
  <c r="P24" i="16" s="1"/>
  <c r="P36" i="16" s="1"/>
  <c r="P35" i="16" l="1"/>
  <c r="O33" i="16"/>
  <c r="O38" i="16" s="1"/>
  <c r="P33" i="16" l="1"/>
  <c r="P38" i="16" s="1"/>
</calcChain>
</file>

<file path=xl/sharedStrings.xml><?xml version="1.0" encoding="utf-8"?>
<sst xmlns="http://schemas.openxmlformats.org/spreadsheetml/2006/main" count="174" uniqueCount="153">
  <si>
    <t>Project Name:</t>
  </si>
  <si>
    <t>Date:</t>
  </si>
  <si>
    <t>Demolition</t>
  </si>
  <si>
    <t xml:space="preserve"> </t>
  </si>
  <si>
    <t>Legal</t>
  </si>
  <si>
    <t>Total Units:</t>
  </si>
  <si>
    <t>Total Budget</t>
  </si>
  <si>
    <t>Per Unit Cost</t>
  </si>
  <si>
    <t>INCOME</t>
  </si>
  <si>
    <t>Parking Income</t>
  </si>
  <si>
    <t>Laundry Income</t>
  </si>
  <si>
    <t>EXPENSES</t>
  </si>
  <si>
    <t>ADMINISTRATIVE EXPENSES</t>
  </si>
  <si>
    <t xml:space="preserve">Property Management Fee @ </t>
  </si>
  <si>
    <t>Real Estate Taxes</t>
  </si>
  <si>
    <t>MAINTENANCE EXPENSES</t>
  </si>
  <si>
    <t>Snow Removal</t>
  </si>
  <si>
    <t>Exterminating</t>
  </si>
  <si>
    <t>Advertising</t>
  </si>
  <si>
    <t>Construction Period:  Start Date:</t>
  </si>
  <si>
    <t>Completion:</t>
  </si>
  <si>
    <t>Residential Costs ONLY</t>
  </si>
  <si>
    <t>Trade Item</t>
  </si>
  <si>
    <t>Commercial  [B]</t>
  </si>
  <si>
    <t>Residential  [C]</t>
  </si>
  <si>
    <t>Concrete</t>
  </si>
  <si>
    <t>Masonry</t>
  </si>
  <si>
    <t>Metals</t>
  </si>
  <si>
    <t>Specialties</t>
  </si>
  <si>
    <t>Special Construction</t>
  </si>
  <si>
    <t>Electrical</t>
  </si>
  <si>
    <t>Accessory Structures</t>
  </si>
  <si>
    <t>Earth Work</t>
  </si>
  <si>
    <t>Site Utilities</t>
  </si>
  <si>
    <t>Roads &amp; Walks</t>
  </si>
  <si>
    <t>Site Improvements</t>
  </si>
  <si>
    <t>Lawns &amp; Planting</t>
  </si>
  <si>
    <t>Unusual Site Conditions</t>
  </si>
  <si>
    <t>TOTAL CONSTRUCTION COSTS</t>
  </si>
  <si>
    <t>Date</t>
  </si>
  <si>
    <t>Accounting and Audit</t>
  </si>
  <si>
    <t>Management Salaries/Taxes</t>
  </si>
  <si>
    <t>Office Supplies and  Postage</t>
  </si>
  <si>
    <t>Telephone</t>
  </si>
  <si>
    <t>Fuel (Heat and Water)</t>
  </si>
  <si>
    <t>Electricity</t>
  </si>
  <si>
    <t>Water and Sewer</t>
  </si>
  <si>
    <t>Gas</t>
  </si>
  <si>
    <t>Garbage/Trash</t>
  </si>
  <si>
    <t>Other (Specify):</t>
  </si>
  <si>
    <t>Elevator</t>
  </si>
  <si>
    <t>Grounds</t>
  </si>
  <si>
    <t>Repairs</t>
  </si>
  <si>
    <t>Maintenance Salaries and Taxes</t>
  </si>
  <si>
    <t>Maintenance Supplies</t>
  </si>
  <si>
    <t>Pool</t>
  </si>
  <si>
    <t>Decorating</t>
  </si>
  <si>
    <t>FIXED EXPENSES</t>
  </si>
  <si>
    <t>In Lieu of Taxes</t>
  </si>
  <si>
    <t>Other Tax Assessments</t>
  </si>
  <si>
    <t>Insurance</t>
  </si>
  <si>
    <t>Reserve for Replacement (Annual)</t>
  </si>
  <si>
    <t>Other Costs  (List)</t>
  </si>
  <si>
    <t>Off-Site Improvements (List)</t>
  </si>
  <si>
    <t>Sub-total: Off-Site Improvements</t>
  </si>
  <si>
    <t>Buildings and Structures</t>
  </si>
  <si>
    <t xml:space="preserve">   Less Vacancy @  </t>
  </si>
  <si>
    <t>Annual Rental Income Per Schedule B/Section F</t>
  </si>
  <si>
    <t xml:space="preserve">Other (Specify): </t>
  </si>
  <si>
    <t>First Mortgage</t>
  </si>
  <si>
    <t>Second Mortgage</t>
  </si>
  <si>
    <t>Deferred Developer Fee</t>
  </si>
  <si>
    <t>Third Mortgage</t>
  </si>
  <si>
    <t>Woods and Plastics</t>
  </si>
  <si>
    <t>Thermal and Moisture Protection</t>
  </si>
  <si>
    <t>Doors and Windows</t>
  </si>
  <si>
    <t>Finishes</t>
  </si>
  <si>
    <t>Equipment</t>
  </si>
  <si>
    <t>Furnishings</t>
  </si>
  <si>
    <t>Conveying Systems</t>
  </si>
  <si>
    <t>Mechanical</t>
  </si>
  <si>
    <t>I.</t>
  </si>
  <si>
    <t>II.</t>
  </si>
  <si>
    <t>III.</t>
  </si>
  <si>
    <t>IV.</t>
  </si>
  <si>
    <t>V.</t>
  </si>
  <si>
    <t>VI.</t>
  </si>
  <si>
    <t>VII.</t>
  </si>
  <si>
    <t>Site Construction</t>
  </si>
  <si>
    <t xml:space="preserve"> 30% HTC    Basis [D]</t>
  </si>
  <si>
    <t>70% HTC  Basis [E]</t>
  </si>
  <si>
    <t>Federal HTC Requests ONLY</t>
  </si>
  <si>
    <t>Management Agent/Applicant Certification: The operating budget provided above is that which will serve as the</t>
  </si>
  <si>
    <t xml:space="preserve">TOTAL INCOME  </t>
  </si>
  <si>
    <t>TOTAL EXPENSES</t>
  </si>
  <si>
    <t>Annual Inflation Factors</t>
  </si>
  <si>
    <t>Residential Rents:</t>
  </si>
  <si>
    <t>Replacement Reserves:</t>
  </si>
  <si>
    <t>Income</t>
  </si>
  <si>
    <t>Expenses</t>
  </si>
  <si>
    <t>Net Operating Income</t>
  </si>
  <si>
    <t>Total Debt Service</t>
  </si>
  <si>
    <t>Net Project Cash Flow</t>
  </si>
  <si>
    <t>Debt Service Coverage - First</t>
  </si>
  <si>
    <t>Debt Service Coverage - All Debt</t>
  </si>
  <si>
    <t>Annual Projections (Post Construction Period)</t>
  </si>
  <si>
    <t>Vacancy Loss</t>
  </si>
  <si>
    <t>Vacancy:</t>
  </si>
  <si>
    <t>Fourth Mortgage</t>
  </si>
  <si>
    <t>Annual Debt Service (Hard Debt)</t>
  </si>
  <si>
    <t>Total Expenses</t>
  </si>
  <si>
    <t>Commercial Income</t>
  </si>
  <si>
    <t>Income Subtotal</t>
  </si>
  <si>
    <t>NET OPERATING INCOME (Total Income Minus Total Expenses)</t>
  </si>
  <si>
    <t>Commercial Income Vacancy Loss</t>
  </si>
  <si>
    <t>SUBTOTAL EXPENSES BEFORE RESERVES</t>
  </si>
  <si>
    <t>Enrichment Services</t>
  </si>
  <si>
    <t>SUBTOTAL  ADMINISTRATIVE EXPENSES</t>
  </si>
  <si>
    <t>UTILITY EXPENSES</t>
  </si>
  <si>
    <t>SUBTOTAL  UTILITY EXPENSES</t>
  </si>
  <si>
    <t>SUBTOTAL  MAINTENANCE</t>
  </si>
  <si>
    <t>SUBTOTAL  FIXED EXPENSES</t>
  </si>
  <si>
    <t xml:space="preserve">Other Income (Specify)                     </t>
  </si>
  <si>
    <t>Expenses (less reserves and mgt fees)</t>
  </si>
  <si>
    <t>Gross Receipts Tax (GRT) on Management Fee</t>
  </si>
  <si>
    <t>SUBTOTAL RESERVES (Do not include debt service)</t>
  </si>
  <si>
    <t>Residential Income</t>
  </si>
  <si>
    <t>Reserves</t>
  </si>
  <si>
    <t>Sub-total: Building and Structures</t>
  </si>
  <si>
    <t>Sub-total: Other Costs</t>
  </si>
  <si>
    <t>RESERVE FOR REPLACEMENT/OTHER RESERVES</t>
  </si>
  <si>
    <t>Expenses (except Mgmnt fees):</t>
  </si>
  <si>
    <t>Effective Gross Income (EGI)</t>
  </si>
  <si>
    <t>Mgmnt fees + GRT (increases with EGI)</t>
  </si>
  <si>
    <t>Printed Name/Title:_________________________________________________</t>
  </si>
  <si>
    <t>Date: _________________</t>
  </si>
  <si>
    <t>Hard costs only - Do not include those listed</t>
  </si>
  <si>
    <t>in Sched. A (e.g. "Other Construction Costs")</t>
  </si>
  <si>
    <t>Commercial Vacancy:</t>
  </si>
  <si>
    <r>
      <t xml:space="preserve">(1) Minimum reserves per unit per year: </t>
    </r>
    <r>
      <rPr>
        <b/>
        <sz val="11"/>
        <rFont val="Arial"/>
        <family val="2"/>
      </rPr>
      <t>$250/unit/year</t>
    </r>
    <r>
      <rPr>
        <sz val="11"/>
        <rFont val="Arial"/>
        <family val="2"/>
      </rPr>
      <t xml:space="preserve"> for Senior Housing (new construction only), and </t>
    </r>
  </si>
  <si>
    <r>
      <t>$300/unit/year</t>
    </r>
    <r>
      <rPr>
        <sz val="11"/>
        <rFont val="Arial"/>
        <family val="2"/>
      </rPr>
      <t xml:space="preserve"> for all other new construction and rehabilitation projects.</t>
    </r>
  </si>
  <si>
    <t>Management Agent Signature:________________________________________</t>
  </si>
  <si>
    <t>Annual Compliance Fees ($50 per LI unit)</t>
  </si>
  <si>
    <t>Schedule D: Contractor's and Applicant's Cost Breakdown</t>
  </si>
  <si>
    <r>
      <t>Total Cost [A]</t>
    </r>
    <r>
      <rPr>
        <vertAlign val="superscript"/>
        <sz val="11"/>
        <rFont val="Arial"/>
        <family val="2"/>
      </rPr>
      <t>(1)</t>
    </r>
  </si>
  <si>
    <r>
      <t>(1)</t>
    </r>
    <r>
      <rPr>
        <sz val="11"/>
        <rFont val="Arial"/>
        <family val="2"/>
      </rPr>
      <t xml:space="preserve"> Sum of Columns B and C.</t>
    </r>
  </si>
  <si>
    <t>Sub-total: Site Construction</t>
  </si>
  <si>
    <t>Contractor Signature: _______________________________________</t>
  </si>
  <si>
    <t>Contractor Firm: __________________________________________</t>
  </si>
  <si>
    <t>Schedule C-1: Cash Flow Projection</t>
  </si>
  <si>
    <t>Schedule C: Operating Expense Budget</t>
  </si>
  <si>
    <t>2022 MFA UNIVERSAL RENTAL DEVELOPMENT APPLICATION</t>
  </si>
  <si>
    <t>project's operating budget for its first year of operations, pursuant to agreement with the following party: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</si>
</sst>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6" formatCode="General_)"/>
    <numFmt numFmtId="167" formatCode="#.00"/>
    <numFmt numFmtId="168" formatCode="m\o\n\th\ d\,\ yyyy"/>
    <numFmt numFmtId="170" formatCode="#,###"/>
    <numFmt numFmtId="172" formatCode="_(* #,##0_);_(* \(#,##0\);_(* &quot;-&quot;??_);_(@_)"/>
    <numFmt numFmtId="174" formatCode="&quot;$&quot;#,##0\ ;\(&quot;$&quot;#,##0\)"/>
  </numFmts>
  <fonts count="17">
    <font>
      <sz val="12"/>
      <name val="Courie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rgb="FFFF0000"/>
      <name val="Arial"/>
      <family val="2"/>
    </font>
    <font>
      <b/>
      <i/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sz val="8"/>
      <name val="Courie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2EC0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8">
    <xf numFmtId="37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5" fillId="0" borderId="0">
      <protection locked="0"/>
    </xf>
    <xf numFmtId="167" fontId="5" fillId="0" borderId="0">
      <protection locked="0"/>
    </xf>
    <xf numFmtId="164" fontId="6" fillId="0" borderId="0">
      <protection locked="0"/>
    </xf>
    <xf numFmtId="164" fontId="6" fillId="0" borderId="0">
      <protection locked="0"/>
    </xf>
    <xf numFmtId="166" fontId="7" fillId="0" borderId="0">
      <alignment vertical="center"/>
    </xf>
    <xf numFmtId="9" fontId="1" fillId="0" borderId="0" applyFont="0" applyFill="0" applyBorder="0" applyAlignment="0" applyProtection="0"/>
    <xf numFmtId="164" fontId="5" fillId="0" borderId="1">
      <protection locked="0"/>
    </xf>
    <xf numFmtId="0" fontId="3" fillId="0" borderId="0"/>
    <xf numFmtId="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37" fontId="7" fillId="0" borderId="0"/>
    <xf numFmtId="3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185">
    <xf numFmtId="37" fontId="0" fillId="0" borderId="0" xfId="0"/>
    <xf numFmtId="37" fontId="4" fillId="0" borderId="0" xfId="0" applyFont="1" applyFill="1" applyBorder="1"/>
    <xf numFmtId="37" fontId="4" fillId="0" borderId="11" xfId="0" applyFont="1" applyFill="1" applyBorder="1" applyAlignment="1" applyProtection="1">
      <alignment vertical="center"/>
      <protection locked="0"/>
    </xf>
    <xf numFmtId="37" fontId="4" fillId="0" borderId="0" xfId="0" applyFont="1" applyFill="1"/>
    <xf numFmtId="37" fontId="9" fillId="0" borderId="11" xfId="0" applyFont="1" applyFill="1" applyBorder="1" applyAlignment="1">
      <alignment vertical="center"/>
    </xf>
    <xf numFmtId="37" fontId="4" fillId="0" borderId="11" xfId="0" applyFont="1" applyFill="1" applyBorder="1" applyAlignment="1">
      <alignment vertical="center"/>
    </xf>
    <xf numFmtId="37" fontId="4" fillId="0" borderId="6" xfId="0" applyFont="1" applyFill="1" applyBorder="1" applyAlignment="1">
      <alignment vertical="center"/>
    </xf>
    <xf numFmtId="37" fontId="4" fillId="0" borderId="9" xfId="0" applyFont="1" applyFill="1" applyBorder="1"/>
    <xf numFmtId="37" fontId="4" fillId="0" borderId="0" xfId="0" applyFont="1" applyFill="1" applyAlignment="1"/>
    <xf numFmtId="37" fontId="4" fillId="0" borderId="0" xfId="0" applyFont="1" applyFill="1" applyAlignment="1">
      <alignment horizontal="centerContinuous"/>
    </xf>
    <xf numFmtId="37" fontId="4" fillId="0" borderId="0" xfId="0" applyFont="1" applyFill="1" applyAlignment="1">
      <alignment horizontal="right"/>
    </xf>
    <xf numFmtId="37" fontId="4" fillId="0" borderId="11" xfId="0" applyFont="1" applyFill="1" applyBorder="1"/>
    <xf numFmtId="37" fontId="4" fillId="0" borderId="3" xfId="0" applyFont="1" applyFill="1" applyBorder="1"/>
    <xf numFmtId="37" fontId="4" fillId="0" borderId="23" xfId="0" applyFont="1" applyFill="1" applyBorder="1"/>
    <xf numFmtId="37" fontId="4" fillId="0" borderId="5" xfId="0" applyFont="1" applyFill="1" applyBorder="1"/>
    <xf numFmtId="0" fontId="3" fillId="0" borderId="0" xfId="10" applyNumberFormat="1" applyProtection="1">
      <protection locked="0"/>
    </xf>
    <xf numFmtId="4" fontId="10" fillId="0" borderId="0" xfId="10" applyNumberFormat="1" applyFont="1" applyAlignment="1" applyProtection="1">
      <alignment horizontal="center"/>
    </xf>
    <xf numFmtId="4" fontId="3" fillId="0" borderId="0" xfId="10" applyNumberFormat="1" applyProtection="1"/>
    <xf numFmtId="4" fontId="10" fillId="0" borderId="0" xfId="10" applyNumberFormat="1" applyFont="1" applyProtection="1"/>
    <xf numFmtId="4" fontId="3" fillId="0" borderId="0" xfId="10" applyNumberFormat="1" applyFont="1" applyProtection="1"/>
    <xf numFmtId="3" fontId="11" fillId="0" borderId="0" xfId="10" applyNumberFormat="1" applyFont="1" applyProtection="1"/>
    <xf numFmtId="3" fontId="3" fillId="0" borderId="0" xfId="10" applyNumberFormat="1" applyProtection="1"/>
    <xf numFmtId="3" fontId="10" fillId="0" borderId="0" xfId="10" applyNumberFormat="1" applyFont="1" applyProtection="1"/>
    <xf numFmtId="3" fontId="3" fillId="0" borderId="0" xfId="10" applyNumberFormat="1" applyFont="1" applyProtection="1"/>
    <xf numFmtId="4" fontId="11" fillId="0" borderId="0" xfId="10" applyNumberFormat="1" applyFont="1" applyProtection="1"/>
    <xf numFmtId="37" fontId="4" fillId="0" borderId="0" xfId="0" applyFont="1" applyFill="1" applyAlignment="1" applyProtection="1">
      <alignment vertical="center"/>
    </xf>
    <xf numFmtId="37" fontId="9" fillId="0" borderId="11" xfId="0" applyFont="1" applyFill="1" applyBorder="1" applyAlignment="1" applyProtection="1">
      <alignment vertical="center"/>
    </xf>
    <xf numFmtId="37" fontId="4" fillId="0" borderId="11" xfId="0" applyFont="1" applyFill="1" applyBorder="1" applyAlignment="1" applyProtection="1">
      <alignment vertical="center"/>
    </xf>
    <xf numFmtId="37" fontId="9" fillId="0" borderId="17" xfId="0" applyFont="1" applyFill="1" applyBorder="1" applyAlignment="1" applyProtection="1">
      <alignment vertical="center"/>
    </xf>
    <xf numFmtId="37" fontId="9" fillId="0" borderId="5" xfId="0" applyFont="1" applyFill="1" applyBorder="1" applyAlignment="1" applyProtection="1">
      <alignment vertical="center"/>
    </xf>
    <xf numFmtId="37" fontId="4" fillId="0" borderId="6" xfId="0" applyFont="1" applyFill="1" applyBorder="1" applyAlignment="1" applyProtection="1">
      <alignment vertical="center"/>
    </xf>
    <xf numFmtId="4" fontId="3" fillId="0" borderId="0" xfId="10" applyNumberFormat="1" applyProtection="1">
      <protection locked="0"/>
    </xf>
    <xf numFmtId="4" fontId="3" fillId="0" borderId="16" xfId="10" applyNumberFormat="1" applyBorder="1" applyProtection="1">
      <protection locked="0"/>
    </xf>
    <xf numFmtId="4" fontId="11" fillId="0" borderId="0" xfId="10" applyNumberFormat="1" applyFont="1" applyProtection="1">
      <protection locked="0"/>
    </xf>
    <xf numFmtId="4" fontId="11" fillId="0" borderId="0" xfId="10" applyNumberFormat="1" applyFont="1" applyFill="1" applyProtection="1">
      <protection locked="0"/>
    </xf>
    <xf numFmtId="4" fontId="3" fillId="0" borderId="0" xfId="10" applyNumberFormat="1" applyFont="1" applyProtection="1">
      <protection locked="0"/>
    </xf>
    <xf numFmtId="4" fontId="3" fillId="0" borderId="0" xfId="10" applyNumberFormat="1" applyAlignment="1" applyProtection="1">
      <alignment horizontal="right"/>
      <protection locked="0"/>
    </xf>
    <xf numFmtId="3" fontId="3" fillId="0" borderId="0" xfId="10" applyNumberFormat="1" applyProtection="1">
      <protection locked="0"/>
    </xf>
    <xf numFmtId="3" fontId="3" fillId="0" borderId="0" xfId="10" applyNumberFormat="1" applyFill="1" applyProtection="1">
      <protection locked="0"/>
    </xf>
    <xf numFmtId="4" fontId="3" fillId="0" borderId="12" xfId="10" applyNumberFormat="1" applyBorder="1" applyProtection="1">
      <protection locked="0"/>
    </xf>
    <xf numFmtId="3" fontId="8" fillId="0" borderId="0" xfId="10" applyNumberFormat="1" applyFont="1" applyProtection="1"/>
    <xf numFmtId="1" fontId="11" fillId="0" borderId="0" xfId="2" applyNumberFormat="1" applyFont="1" applyProtection="1"/>
    <xf numFmtId="37" fontId="4" fillId="0" borderId="0" xfId="0" applyFont="1" applyFill="1" applyAlignment="1">
      <alignment vertical="center"/>
    </xf>
    <xf numFmtId="37" fontId="4" fillId="2" borderId="11" xfId="0" applyFont="1" applyFill="1" applyBorder="1" applyProtection="1">
      <protection locked="0"/>
    </xf>
    <xf numFmtId="37" fontId="9" fillId="0" borderId="0" xfId="0" applyNumberFormat="1" applyFont="1" applyFill="1" applyAlignment="1" applyProtection="1">
      <alignment horizontal="left" vertical="center"/>
    </xf>
    <xf numFmtId="37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vertical="top"/>
    </xf>
    <xf numFmtId="3" fontId="9" fillId="0" borderId="0" xfId="0" applyNumberFormat="1" applyFont="1" applyFill="1" applyAlignment="1">
      <alignment horizontal="right"/>
    </xf>
    <xf numFmtId="166" fontId="4" fillId="0" borderId="28" xfId="7" applyFont="1" applyFill="1" applyBorder="1" applyAlignment="1" applyProtection="1">
      <alignment horizontal="left" vertical="center"/>
      <protection locked="0"/>
    </xf>
    <xf numFmtId="37" fontId="4" fillId="0" borderId="3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/>
    </xf>
    <xf numFmtId="14" fontId="4" fillId="0" borderId="10" xfId="0" applyNumberFormat="1" applyFont="1" applyFill="1" applyBorder="1" applyProtection="1">
      <protection locked="0"/>
    </xf>
    <xf numFmtId="37" fontId="4" fillId="0" borderId="0" xfId="0" applyFont="1" applyFill="1" applyAlignment="1">
      <alignment horizontal="right" vertical="center"/>
    </xf>
    <xf numFmtId="37" fontId="4" fillId="0" borderId="42" xfId="0" applyNumberFormat="1" applyFont="1" applyFill="1" applyBorder="1" applyAlignment="1" applyProtection="1">
      <alignment vertical="center"/>
    </xf>
    <xf numFmtId="37" fontId="4" fillId="0" borderId="2" xfId="0" applyFont="1" applyFill="1" applyBorder="1" applyAlignment="1">
      <alignment vertical="center"/>
    </xf>
    <xf numFmtId="37" fontId="4" fillId="0" borderId="16" xfId="0" applyNumberFormat="1" applyFont="1" applyFill="1" applyBorder="1" applyAlignment="1" applyProtection="1">
      <alignment vertical="center"/>
    </xf>
    <xf numFmtId="37" fontId="4" fillId="0" borderId="16" xfId="0" applyFont="1" applyFill="1" applyBorder="1" applyAlignment="1" applyProtection="1">
      <alignment vertical="center"/>
    </xf>
    <xf numFmtId="37" fontId="4" fillId="0" borderId="17" xfId="0" applyFont="1" applyFill="1" applyBorder="1" applyAlignment="1">
      <alignment vertical="center"/>
    </xf>
    <xf numFmtId="37" fontId="4" fillId="0" borderId="16" xfId="0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9" fontId="4" fillId="0" borderId="16" xfId="8" applyFont="1" applyFill="1" applyBorder="1" applyAlignment="1" applyProtection="1">
      <alignment horizontal="right" vertical="center"/>
      <protection locked="0"/>
    </xf>
    <xf numFmtId="37" fontId="13" fillId="0" borderId="28" xfId="0" applyNumberFormat="1" applyFont="1" applyFill="1" applyBorder="1" applyAlignment="1" applyProtection="1">
      <alignment vertical="center"/>
    </xf>
    <xf numFmtId="37" fontId="13" fillId="0" borderId="33" xfId="0" applyFont="1" applyFill="1" applyBorder="1" applyAlignment="1">
      <alignment vertical="center"/>
    </xf>
    <xf numFmtId="37" fontId="13" fillId="0" borderId="29" xfId="0" applyNumberFormat="1" applyFont="1" applyFill="1" applyBorder="1" applyAlignment="1" applyProtection="1">
      <alignment vertical="center"/>
    </xf>
    <xf numFmtId="37" fontId="13" fillId="0" borderId="29" xfId="0" applyFont="1" applyFill="1" applyBorder="1" applyAlignment="1">
      <alignment vertical="center"/>
    </xf>
    <xf numFmtId="37" fontId="4" fillId="0" borderId="4" xfId="0" applyNumberFormat="1" applyFont="1" applyFill="1" applyBorder="1" applyAlignment="1" applyProtection="1">
      <alignment vertical="center"/>
    </xf>
    <xf numFmtId="37" fontId="4" fillId="0" borderId="0" xfId="0" applyFont="1" applyFill="1" applyBorder="1" applyAlignment="1">
      <alignment vertical="center"/>
    </xf>
    <xf numFmtId="37" fontId="4" fillId="0" borderId="0" xfId="0" applyFont="1" applyFill="1" applyBorder="1" applyProtection="1"/>
    <xf numFmtId="37" fontId="9" fillId="0" borderId="16" xfId="0" applyNumberFormat="1" applyFont="1" applyFill="1" applyBorder="1" applyAlignment="1" applyProtection="1">
      <alignment vertical="center"/>
    </xf>
    <xf numFmtId="10" fontId="4" fillId="0" borderId="16" xfId="0" applyNumberFormat="1" applyFont="1" applyFill="1" applyBorder="1" applyAlignment="1" applyProtection="1">
      <alignment vertical="center"/>
      <protection locked="0"/>
    </xf>
    <xf numFmtId="10" fontId="4" fillId="0" borderId="16" xfId="0" applyNumberFormat="1" applyFont="1" applyFill="1" applyBorder="1" applyAlignment="1" applyProtection="1">
      <alignment vertical="center"/>
    </xf>
    <xf numFmtId="37" fontId="4" fillId="0" borderId="0" xfId="0" applyFont="1" applyFill="1" applyProtection="1"/>
    <xf numFmtId="37" fontId="14" fillId="0" borderId="16" xfId="0" applyNumberFormat="1" applyFont="1" applyFill="1" applyBorder="1" applyAlignment="1" applyProtection="1">
      <alignment horizontal="left" vertical="center"/>
    </xf>
    <xf numFmtId="37" fontId="4" fillId="0" borderId="0" xfId="0" applyNumberFormat="1" applyFont="1" applyFill="1" applyBorder="1" applyAlignment="1" applyProtection="1">
      <alignment vertical="center"/>
    </xf>
    <xf numFmtId="37" fontId="4" fillId="0" borderId="0" xfId="0" applyFont="1" applyFill="1" applyBorder="1" applyAlignment="1" applyProtection="1">
      <alignment vertical="center"/>
    </xf>
    <xf numFmtId="37" fontId="4" fillId="0" borderId="44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Alignment="1">
      <alignment vertical="center"/>
    </xf>
    <xf numFmtId="37" fontId="9" fillId="0" borderId="0" xfId="0" applyFont="1" applyFill="1"/>
    <xf numFmtId="37" fontId="15" fillId="0" borderId="0" xfId="0" applyNumberFormat="1" applyFont="1" applyFill="1" applyAlignment="1" applyProtection="1">
      <alignment horizontal="left" vertical="center"/>
    </xf>
    <xf numFmtId="37" fontId="4" fillId="0" borderId="0" xfId="0" applyFont="1" applyFill="1" applyAlignment="1">
      <alignment wrapText="1"/>
    </xf>
    <xf numFmtId="3" fontId="4" fillId="0" borderId="0" xfId="0" applyNumberFormat="1" applyFont="1" applyFill="1"/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left" vertical="center"/>
    </xf>
    <xf numFmtId="3" fontId="4" fillId="0" borderId="0" xfId="0" applyNumberFormat="1" applyFont="1" applyFill="1" applyBorder="1" applyAlignment="1" applyProtection="1">
      <alignment horizontal="left" vertical="center"/>
    </xf>
    <xf numFmtId="14" fontId="4" fillId="0" borderId="0" xfId="0" applyNumberFormat="1" applyFont="1" applyFill="1" applyBorder="1" applyAlignment="1" applyProtection="1">
      <alignment vertical="center"/>
      <protection locked="0"/>
    </xf>
    <xf numFmtId="37" fontId="4" fillId="0" borderId="0" xfId="0" applyFont="1" applyFill="1" applyBorder="1" applyAlignment="1">
      <alignment horizontal="left" vertical="center"/>
    </xf>
    <xf numFmtId="37" fontId="4" fillId="0" borderId="0" xfId="0" applyFont="1" applyFill="1" applyBorder="1" applyAlignment="1" applyProtection="1">
      <alignment vertical="center"/>
      <protection locked="0"/>
    </xf>
    <xf numFmtId="170" fontId="4" fillId="3" borderId="9" xfId="7" applyNumberFormat="1" applyFont="1" applyFill="1" applyBorder="1" applyAlignment="1" applyProtection="1">
      <alignment horizontal="right" vertical="center"/>
    </xf>
    <xf numFmtId="3" fontId="4" fillId="3" borderId="43" xfId="0" applyNumberFormat="1" applyFont="1" applyFill="1" applyBorder="1" applyAlignment="1" applyProtection="1">
      <alignment vertical="center"/>
    </xf>
    <xf numFmtId="3" fontId="13" fillId="3" borderId="24" xfId="0" applyNumberFormat="1" applyFont="1" applyFill="1" applyBorder="1" applyAlignment="1" applyProtection="1">
      <alignment vertical="center"/>
    </xf>
    <xf numFmtId="172" fontId="4" fillId="3" borderId="2" xfId="1" applyNumberFormat="1" applyFont="1" applyFill="1" applyBorder="1" applyAlignment="1" applyProtection="1">
      <alignment vertical="center"/>
    </xf>
    <xf numFmtId="170" fontId="4" fillId="3" borderId="2" xfId="0" applyNumberFormat="1" applyFont="1" applyFill="1" applyBorder="1" applyAlignment="1" applyProtection="1">
      <alignment vertical="center"/>
    </xf>
    <xf numFmtId="170" fontId="13" fillId="3" borderId="33" xfId="0" applyNumberFormat="1" applyFont="1" applyFill="1" applyBorder="1" applyAlignment="1" applyProtection="1">
      <alignment vertical="center"/>
    </xf>
    <xf numFmtId="170" fontId="4" fillId="3" borderId="37" xfId="0" applyNumberFormat="1" applyFont="1" applyFill="1" applyBorder="1" applyAlignment="1" applyProtection="1">
      <alignment vertical="center" wrapText="1"/>
    </xf>
    <xf numFmtId="3" fontId="4" fillId="3" borderId="22" xfId="0" applyNumberFormat="1" applyFont="1" applyFill="1" applyBorder="1" applyAlignment="1" applyProtection="1">
      <alignment vertical="center" wrapText="1"/>
    </xf>
    <xf numFmtId="170" fontId="4" fillId="2" borderId="6" xfId="0" applyNumberFormat="1" applyFont="1" applyFill="1" applyBorder="1" applyAlignment="1" applyProtection="1">
      <alignment vertical="center"/>
      <protection locked="0"/>
    </xf>
    <xf numFmtId="37" fontId="4" fillId="2" borderId="16" xfId="0" applyNumberFormat="1" applyFont="1" applyFill="1" applyBorder="1" applyAlignment="1" applyProtection="1">
      <alignment vertical="center"/>
      <protection locked="0"/>
    </xf>
    <xf numFmtId="3" fontId="4" fillId="2" borderId="2" xfId="0" applyNumberFormat="1" applyFont="1" applyFill="1" applyBorder="1" applyAlignment="1" applyProtection="1">
      <alignment vertical="center"/>
      <protection locked="0"/>
    </xf>
    <xf numFmtId="170" fontId="4" fillId="2" borderId="2" xfId="0" applyNumberFormat="1" applyFont="1" applyFill="1" applyBorder="1" applyAlignment="1" applyProtection="1">
      <alignment vertical="center"/>
      <protection locked="0"/>
    </xf>
    <xf numFmtId="9" fontId="4" fillId="2" borderId="16" xfId="0" applyNumberFormat="1" applyFont="1" applyFill="1" applyBorder="1" applyAlignment="1" applyProtection="1">
      <alignment vertical="center"/>
      <protection locked="0"/>
    </xf>
    <xf numFmtId="37" fontId="4" fillId="2" borderId="16" xfId="0" applyNumberFormat="1" applyFont="1" applyFill="1" applyBorder="1" applyAlignment="1" applyProtection="1">
      <alignment vertical="center"/>
    </xf>
    <xf numFmtId="37" fontId="4" fillId="2" borderId="16" xfId="0" applyFont="1" applyFill="1" applyBorder="1" applyAlignment="1" applyProtection="1">
      <alignment vertical="center"/>
      <protection locked="0"/>
    </xf>
    <xf numFmtId="49" fontId="4" fillId="2" borderId="16" xfId="0" applyNumberFormat="1" applyFont="1" applyFill="1" applyBorder="1" applyAlignment="1" applyProtection="1">
      <alignment vertical="center"/>
      <protection locked="0"/>
    </xf>
    <xf numFmtId="3" fontId="4" fillId="4" borderId="28" xfId="0" applyNumberFormat="1" applyFont="1" applyFill="1" applyBorder="1" applyAlignment="1" applyProtection="1">
      <alignment horizontal="center" vertical="center"/>
    </xf>
    <xf numFmtId="3" fontId="4" fillId="4" borderId="24" xfId="0" applyNumberFormat="1" applyFont="1" applyFill="1" applyBorder="1" applyAlignment="1" applyProtection="1">
      <alignment horizontal="center" vertical="center"/>
    </xf>
    <xf numFmtId="3" fontId="3" fillId="3" borderId="0" xfId="10" applyNumberFormat="1" applyFill="1" applyProtection="1"/>
    <xf numFmtId="3" fontId="10" fillId="3" borderId="0" xfId="10" applyNumberFormat="1" applyFont="1" applyFill="1" applyProtection="1"/>
    <xf numFmtId="4" fontId="11" fillId="3" borderId="0" xfId="10" applyNumberFormat="1" applyFont="1" applyFill="1" applyProtection="1"/>
    <xf numFmtId="4" fontId="11" fillId="3" borderId="0" xfId="10" applyNumberFormat="1" applyFont="1" applyFill="1" applyProtection="1">
      <protection locked="0"/>
    </xf>
    <xf numFmtId="1" fontId="11" fillId="3" borderId="0" xfId="2" applyNumberFormat="1" applyFont="1" applyFill="1" applyProtection="1"/>
    <xf numFmtId="3" fontId="3" fillId="2" borderId="0" xfId="10" applyNumberFormat="1" applyFont="1" applyFill="1" applyProtection="1">
      <protection locked="0"/>
    </xf>
    <xf numFmtId="37" fontId="4" fillId="4" borderId="31" xfId="0" applyNumberFormat="1" applyFont="1" applyFill="1" applyBorder="1" applyAlignment="1" applyProtection="1">
      <alignment vertical="center"/>
    </xf>
    <xf numFmtId="37" fontId="4" fillId="4" borderId="41" xfId="0" applyFont="1" applyFill="1" applyBorder="1" applyAlignment="1">
      <alignment vertical="center"/>
    </xf>
    <xf numFmtId="37" fontId="4" fillId="4" borderId="32" xfId="0" applyFont="1" applyFill="1" applyBorder="1" applyAlignment="1">
      <alignment vertical="center"/>
    </xf>
    <xf numFmtId="37" fontId="4" fillId="4" borderId="4" xfId="0" applyNumberFormat="1" applyFont="1" applyFill="1" applyBorder="1" applyAlignment="1" applyProtection="1">
      <alignment vertical="center"/>
    </xf>
    <xf numFmtId="37" fontId="4" fillId="4" borderId="6" xfId="0" applyFont="1" applyFill="1" applyBorder="1" applyAlignment="1">
      <alignment vertical="center"/>
    </xf>
    <xf numFmtId="37" fontId="9" fillId="4" borderId="0" xfId="0" applyNumberFormat="1" applyFont="1" applyFill="1" applyBorder="1" applyAlignment="1" applyProtection="1">
      <alignment vertical="center"/>
    </xf>
    <xf numFmtId="37" fontId="4" fillId="4" borderId="0" xfId="0" applyFont="1" applyFill="1" applyBorder="1" applyAlignment="1">
      <alignment vertical="center"/>
    </xf>
    <xf numFmtId="3" fontId="4" fillId="4" borderId="6" xfId="0" applyNumberFormat="1" applyFont="1" applyFill="1" applyBorder="1" applyAlignment="1">
      <alignment vertical="center"/>
    </xf>
    <xf numFmtId="3" fontId="4" fillId="4" borderId="36" xfId="0" applyNumberFormat="1" applyFont="1" applyFill="1" applyBorder="1" applyAlignment="1" applyProtection="1">
      <alignment vertical="center"/>
    </xf>
    <xf numFmtId="3" fontId="4" fillId="4" borderId="34" xfId="0" applyNumberFormat="1" applyFont="1" applyFill="1" applyBorder="1" applyAlignment="1">
      <alignment vertical="center"/>
    </xf>
    <xf numFmtId="3" fontId="4" fillId="4" borderId="35" xfId="0" applyNumberFormat="1" applyFont="1" applyFill="1" applyBorder="1" applyAlignment="1" applyProtection="1">
      <alignment vertical="center"/>
    </xf>
    <xf numFmtId="37" fontId="4" fillId="4" borderId="4" xfId="0" applyFont="1" applyFill="1" applyBorder="1" applyAlignment="1">
      <alignment vertical="center"/>
    </xf>
    <xf numFmtId="37" fontId="9" fillId="0" borderId="42" xfId="0" applyNumberFormat="1" applyFont="1" applyFill="1" applyBorder="1" applyAlignment="1" applyProtection="1">
      <alignment vertical="center"/>
    </xf>
    <xf numFmtId="37" fontId="9" fillId="0" borderId="2" xfId="0" applyFont="1" applyFill="1" applyBorder="1" applyAlignment="1">
      <alignment vertical="center"/>
    </xf>
    <xf numFmtId="37" fontId="9" fillId="0" borderId="16" xfId="0" applyFont="1" applyFill="1" applyBorder="1" applyAlignment="1" applyProtection="1">
      <alignment vertical="center"/>
    </xf>
    <xf numFmtId="37" fontId="9" fillId="0" borderId="40" xfId="0" applyNumberFormat="1" applyFont="1" applyFill="1" applyBorder="1" applyAlignment="1" applyProtection="1">
      <alignment vertical="center" wrapText="1"/>
    </xf>
    <xf numFmtId="37" fontId="9" fillId="0" borderId="39" xfId="0" applyFont="1" applyFill="1" applyBorder="1" applyAlignment="1">
      <alignment vertical="center" wrapText="1"/>
    </xf>
    <xf numFmtId="10" fontId="3" fillId="2" borderId="10" xfId="10" applyNumberFormat="1" applyFill="1" applyBorder="1" applyProtection="1">
      <protection locked="0"/>
    </xf>
    <xf numFmtId="4" fontId="3" fillId="0" borderId="0" xfId="10" applyNumberFormat="1" applyBorder="1" applyProtection="1">
      <protection locked="0"/>
    </xf>
    <xf numFmtId="14" fontId="3" fillId="0" borderId="10" xfId="10" applyNumberFormat="1" applyBorder="1" applyProtection="1">
      <protection locked="0"/>
    </xf>
    <xf numFmtId="4" fontId="3" fillId="0" borderId="28" xfId="10" applyNumberFormat="1" applyBorder="1" applyProtection="1">
      <protection locked="0"/>
    </xf>
    <xf numFmtId="4" fontId="3" fillId="0" borderId="30" xfId="10" applyNumberFormat="1" applyBorder="1" applyProtection="1">
      <protection locked="0"/>
    </xf>
    <xf numFmtId="3" fontId="3" fillId="0" borderId="0" xfId="10" applyNumberFormat="1" applyFont="1" applyAlignment="1" applyProtection="1">
      <alignment horizontal="center" wrapText="1"/>
    </xf>
    <xf numFmtId="37" fontId="4" fillId="2" borderId="11" xfId="0" applyFont="1" applyFill="1" applyBorder="1" applyAlignment="1" applyProtection="1">
      <alignment vertical="center"/>
    </xf>
    <xf numFmtId="37" fontId="12" fillId="2" borderId="11" xfId="0" applyFont="1" applyFill="1" applyBorder="1" applyAlignment="1" applyProtection="1">
      <alignment vertical="center"/>
      <protection locked="0"/>
    </xf>
    <xf numFmtId="37" fontId="4" fillId="2" borderId="11" xfId="0" applyFont="1" applyFill="1" applyBorder="1" applyAlignment="1" applyProtection="1">
      <alignment vertical="center"/>
      <protection locked="0"/>
    </xf>
    <xf numFmtId="37" fontId="4" fillId="4" borderId="17" xfId="0" applyFont="1" applyFill="1" applyBorder="1" applyAlignment="1">
      <alignment horizontal="centerContinuous" vertical="center"/>
    </xf>
    <xf numFmtId="37" fontId="9" fillId="0" borderId="0" xfId="0" applyFont="1" applyFill="1" applyAlignment="1">
      <alignment horizontal="centerContinuous"/>
    </xf>
    <xf numFmtId="37" fontId="9" fillId="0" borderId="29" xfId="0" applyFont="1" applyFill="1" applyBorder="1" applyAlignment="1">
      <alignment horizontal="left"/>
    </xf>
    <xf numFmtId="37" fontId="4" fillId="0" borderId="30" xfId="0" applyFont="1" applyFill="1" applyBorder="1" applyAlignment="1">
      <alignment horizontal="left"/>
    </xf>
    <xf numFmtId="37" fontId="4" fillId="0" borderId="16" xfId="0" applyFont="1" applyFill="1" applyBorder="1" applyAlignment="1">
      <alignment horizontal="centerContinuous"/>
    </xf>
    <xf numFmtId="37" fontId="4" fillId="0" borderId="8" xfId="0" applyFont="1" applyFill="1" applyBorder="1"/>
    <xf numFmtId="14" fontId="4" fillId="2" borderId="10" xfId="0" applyNumberFormat="1" applyFont="1" applyFill="1" applyBorder="1" applyAlignment="1" applyProtection="1">
      <alignment horizontal="centerContinuous"/>
      <protection locked="0"/>
    </xf>
    <xf numFmtId="37" fontId="4" fillId="0" borderId="0" xfId="0" applyFont="1" applyFill="1" applyAlignment="1">
      <alignment horizontal="left"/>
    </xf>
    <xf numFmtId="37" fontId="4" fillId="0" borderId="0" xfId="0" applyFont="1" applyFill="1" applyBorder="1" applyAlignment="1">
      <alignment horizontal="centerContinuous"/>
    </xf>
    <xf numFmtId="37" fontId="4" fillId="4" borderId="7" xfId="0" applyFont="1" applyFill="1" applyBorder="1" applyAlignment="1">
      <alignment horizontal="centerContinuous" vertical="justify"/>
    </xf>
    <xf numFmtId="37" fontId="4" fillId="4" borderId="11" xfId="0" applyFont="1" applyFill="1" applyBorder="1" applyAlignment="1" applyProtection="1">
      <alignment horizontal="center" vertical="center" wrapText="1"/>
    </xf>
    <xf numFmtId="37" fontId="4" fillId="4" borderId="11" xfId="0" applyFont="1" applyFill="1" applyBorder="1" applyAlignment="1">
      <alignment horizontal="center" vertical="center" wrapText="1"/>
    </xf>
    <xf numFmtId="170" fontId="4" fillId="2" borderId="11" xfId="0" applyNumberFormat="1" applyFont="1" applyFill="1" applyBorder="1" applyAlignment="1" applyProtection="1">
      <alignment horizontal="right" vertical="center"/>
      <protection locked="0"/>
    </xf>
    <xf numFmtId="37" fontId="4" fillId="2" borderId="11" xfId="0" applyFont="1" applyFill="1" applyBorder="1" applyAlignment="1" applyProtection="1">
      <alignment horizontal="right" vertical="center"/>
      <protection locked="0"/>
    </xf>
    <xf numFmtId="37" fontId="4" fillId="2" borderId="11" xfId="0" applyFont="1" applyFill="1" applyBorder="1" applyAlignment="1" applyProtection="1">
      <alignment horizontal="right"/>
      <protection locked="0"/>
    </xf>
    <xf numFmtId="37" fontId="4" fillId="2" borderId="17" xfId="0" applyFont="1" applyFill="1" applyBorder="1" applyProtection="1">
      <protection locked="0"/>
    </xf>
    <xf numFmtId="37" fontId="15" fillId="0" borderId="11" xfId="0" applyFont="1" applyFill="1" applyBorder="1" applyAlignment="1" applyProtection="1">
      <alignment horizontal="right" vertical="center"/>
    </xf>
    <xf numFmtId="1" fontId="4" fillId="3" borderId="25" xfId="0" applyNumberFormat="1" applyFont="1" applyFill="1" applyBorder="1" applyProtection="1"/>
    <xf numFmtId="1" fontId="4" fillId="3" borderId="13" xfId="0" applyNumberFormat="1" applyFont="1" applyFill="1" applyBorder="1" applyProtection="1"/>
    <xf numFmtId="37" fontId="4" fillId="3" borderId="13" xfId="0" applyFont="1" applyFill="1" applyBorder="1" applyProtection="1"/>
    <xf numFmtId="37" fontId="15" fillId="0" borderId="0" xfId="0" applyFont="1" applyFill="1" applyBorder="1" applyAlignment="1" applyProtection="1">
      <alignment horizontal="right" vertical="center"/>
    </xf>
    <xf numFmtId="37" fontId="4" fillId="0" borderId="15" xfId="0" applyFont="1" applyFill="1" applyBorder="1" applyProtection="1">
      <protection locked="0"/>
    </xf>
    <xf numFmtId="37" fontId="4" fillId="0" borderId="15" xfId="0" applyFont="1" applyFill="1" applyBorder="1"/>
    <xf numFmtId="170" fontId="4" fillId="2" borderId="5" xfId="0" applyNumberFormat="1" applyFont="1" applyFill="1" applyBorder="1" applyAlignment="1" applyProtection="1">
      <alignment horizontal="right" vertical="center"/>
      <protection locked="0"/>
    </xf>
    <xf numFmtId="37" fontId="4" fillId="2" borderId="5" xfId="0" applyFont="1" applyFill="1" applyBorder="1" applyProtection="1">
      <protection locked="0"/>
    </xf>
    <xf numFmtId="37" fontId="4" fillId="0" borderId="11" xfId="0" applyFont="1" applyFill="1" applyBorder="1" applyProtection="1">
      <protection locked="0"/>
    </xf>
    <xf numFmtId="37" fontId="4" fillId="0" borderId="5" xfId="0" applyFont="1" applyFill="1" applyBorder="1" applyProtection="1">
      <protection locked="0"/>
    </xf>
    <xf numFmtId="37" fontId="15" fillId="0" borderId="0" xfId="0" applyFont="1" applyFill="1" applyBorder="1" applyAlignment="1">
      <alignment horizontal="right" vertical="center"/>
    </xf>
    <xf numFmtId="37" fontId="9" fillId="0" borderId="26" xfId="0" applyFont="1" applyFill="1" applyBorder="1" applyAlignment="1" applyProtection="1">
      <alignment vertical="center"/>
    </xf>
    <xf numFmtId="37" fontId="4" fillId="0" borderId="20" xfId="0" applyFont="1" applyFill="1" applyBorder="1" applyAlignment="1" applyProtection="1">
      <alignment vertical="center"/>
    </xf>
    <xf numFmtId="1" fontId="4" fillId="3" borderId="21" xfId="0" applyNumberFormat="1" applyFont="1" applyFill="1" applyBorder="1" applyProtection="1"/>
    <xf numFmtId="37" fontId="14" fillId="0" borderId="0" xfId="0" applyFont="1" applyFill="1" applyAlignment="1">
      <alignment vertical="center"/>
    </xf>
    <xf numFmtId="37" fontId="4" fillId="0" borderId="14" xfId="0" applyFont="1" applyFill="1" applyBorder="1" applyAlignment="1">
      <alignment horizontal="centerContinuous"/>
    </xf>
    <xf numFmtId="37" fontId="4" fillId="0" borderId="18" xfId="0" applyFont="1" applyFill="1" applyBorder="1"/>
    <xf numFmtId="37" fontId="4" fillId="0" borderId="19" xfId="0" applyFont="1" applyFill="1" applyBorder="1" applyAlignment="1">
      <alignment horizontal="centerContinuous"/>
    </xf>
    <xf numFmtId="9" fontId="3" fillId="0" borderId="10" xfId="8" applyFont="1" applyFill="1" applyBorder="1" applyProtection="1">
      <protection locked="0"/>
    </xf>
    <xf numFmtId="9" fontId="3" fillId="0" borderId="27" xfId="8" applyFont="1" applyFill="1" applyBorder="1" applyProtection="1">
      <protection locked="0"/>
    </xf>
    <xf numFmtId="170" fontId="4" fillId="3" borderId="10" xfId="7" applyNumberFormat="1" applyFont="1" applyFill="1" applyBorder="1" applyAlignment="1" applyProtection="1">
      <alignment horizontal="left" vertical="center"/>
    </xf>
    <xf numFmtId="3" fontId="9" fillId="0" borderId="0" xfId="0" applyNumberFormat="1" applyFont="1" applyFill="1" applyAlignment="1" applyProtection="1">
      <alignment horizontal="center" wrapText="1"/>
      <protection locked="0"/>
    </xf>
    <xf numFmtId="37" fontId="9" fillId="0" borderId="0" xfId="0" applyNumberFormat="1" applyFont="1" applyFill="1" applyAlignment="1" applyProtection="1">
      <alignment horizontal="center" vertical="center"/>
    </xf>
    <xf numFmtId="37" fontId="9" fillId="0" borderId="45" xfId="0" applyNumberFormat="1" applyFont="1" applyFill="1" applyBorder="1" applyAlignment="1" applyProtection="1">
      <alignment horizontal="left" vertical="center" wrapText="1"/>
    </xf>
    <xf numFmtId="37" fontId="9" fillId="0" borderId="38" xfId="0" applyNumberFormat="1" applyFont="1" applyFill="1" applyBorder="1" applyAlignment="1" applyProtection="1">
      <alignment horizontal="left" vertical="center" wrapText="1"/>
    </xf>
    <xf numFmtId="3" fontId="3" fillId="0" borderId="0" xfId="10" applyNumberFormat="1" applyFont="1" applyAlignment="1" applyProtection="1">
      <alignment horizontal="left" wrapText="1"/>
    </xf>
    <xf numFmtId="4" fontId="3" fillId="0" borderId="0" xfId="10" applyNumberFormat="1" applyAlignment="1" applyProtection="1">
      <alignment horizontal="right"/>
      <protection locked="0"/>
    </xf>
    <xf numFmtId="37" fontId="9" fillId="0" borderId="0" xfId="0" applyFont="1" applyFill="1" applyAlignment="1">
      <alignment horizontal="center"/>
    </xf>
  </cellXfs>
  <cellStyles count="18">
    <cellStyle name="Comma" xfId="1" builtinId="3"/>
    <cellStyle name="Comma0" xfId="11" xr:uid="{00000000-0005-0000-0000-000001000000}"/>
    <cellStyle name="Comma0 2" xfId="16" xr:uid="{00000000-0005-0000-0000-000002000000}"/>
    <cellStyle name="Comma0 3" xfId="13" xr:uid="{00000000-0005-0000-0000-000003000000}"/>
    <cellStyle name="Currency" xfId="2" builtinId="4"/>
    <cellStyle name="Currency0" xfId="12" xr:uid="{00000000-0005-0000-0000-000005000000}"/>
    <cellStyle name="Currency0 2" xfId="17" xr:uid="{00000000-0005-0000-0000-000006000000}"/>
    <cellStyle name="Currency0 3" xfId="14" xr:uid="{00000000-0005-0000-0000-000007000000}"/>
    <cellStyle name="Date" xfId="3" xr:uid="{00000000-0005-0000-0000-000008000000}"/>
    <cellStyle name="Fixed" xfId="4" xr:uid="{00000000-0005-0000-0000-000009000000}"/>
    <cellStyle name="Heading1" xfId="5" xr:uid="{00000000-0005-0000-0000-00000A000000}"/>
    <cellStyle name="Heading2" xfId="6" xr:uid="{00000000-0005-0000-0000-00000B000000}"/>
    <cellStyle name="Normal" xfId="0" builtinId="0"/>
    <cellStyle name="Normal 2" xfId="15" xr:uid="{00000000-0005-0000-0000-00000D000000}"/>
    <cellStyle name="Normal_Casa Vallita UW HOME" xfId="10" xr:uid="{00000000-0005-0000-0000-00000E000000}"/>
    <cellStyle name="Normal_RNTSKED-" xfId="7" xr:uid="{00000000-0005-0000-0000-00000F000000}"/>
    <cellStyle name="Percent" xfId="8" builtinId="5"/>
    <cellStyle name="Total" xfId="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F7"/>
      <color rgb="FFE3DE00"/>
      <color rgb="FFF2EC00"/>
      <color rgb="FFCCECFF"/>
      <color rgb="FF99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derwriting/temp/HOME/2009/Casa%20Vallita%20UW%20HOM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etup"/>
      <sheetName val="MFA Insured First"/>
      <sheetName val="Sources"/>
      <sheetName val="Costs"/>
      <sheetName val="Unit Tiers"/>
      <sheetName val="Expenses"/>
      <sheetName val="Construction Period"/>
      <sheetName val="Lease-up"/>
      <sheetName val="CF Projection"/>
      <sheetName val="Loan Schedule - First Mortgage"/>
      <sheetName val="Loan Schedule - HOME-IO"/>
      <sheetName val="Loan Schedule - Home Amortizing"/>
      <sheetName val="Loan Schedule - Other Amort"/>
      <sheetName val="Loan Schedule - Other-IO"/>
      <sheetName val="HOME Subsidy Analysis"/>
      <sheetName val="HOME Build Up"/>
      <sheetName val="Board Summary"/>
      <sheetName val="HUD Feasibility"/>
      <sheetName val="HUD Certification"/>
      <sheetName val="Participation Info"/>
      <sheetName val="Draw Schedule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/>
      <sheetData sheetId="13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>
    <pageSetUpPr fitToPage="1"/>
  </sheetPr>
  <dimension ref="A1:J626"/>
  <sheetViews>
    <sheetView zoomScaleNormal="100" workbookViewId="0">
      <selection activeCell="G20" sqref="G20"/>
    </sheetView>
  </sheetViews>
  <sheetFormatPr defaultColWidth="9.77734375" defaultRowHeight="14.25"/>
  <cols>
    <col min="1" max="1" width="3.88671875" style="3" customWidth="1"/>
    <col min="2" max="2" width="10.33203125" style="3" customWidth="1"/>
    <col min="3" max="3" width="1" style="3" customWidth="1"/>
    <col min="4" max="4" width="3.77734375" style="3" customWidth="1"/>
    <col min="5" max="5" width="35.109375" style="3" customWidth="1"/>
    <col min="6" max="6" width="16.77734375" style="3" customWidth="1"/>
    <col min="7" max="7" width="17.109375" style="82" customWidth="1"/>
    <col min="8" max="8" width="16.6640625" style="82" customWidth="1"/>
    <col min="9" max="9" width="3.44140625" style="3" customWidth="1"/>
    <col min="10" max="10" width="9.77734375" style="3"/>
    <col min="11" max="11" width="16.6640625" style="3" customWidth="1"/>
    <col min="12" max="14" width="9.77734375" style="3"/>
    <col min="15" max="15" width="10.77734375" style="3" customWidth="1"/>
    <col min="16" max="16" width="18.77734375" style="3" customWidth="1"/>
    <col min="17" max="17" width="9.77734375" style="3"/>
    <col min="18" max="18" width="12.77734375" style="3" customWidth="1"/>
    <col min="19" max="19" width="1.77734375" style="3" customWidth="1"/>
    <col min="20" max="20" width="9.77734375" style="3"/>
    <col min="21" max="21" width="6.77734375" style="3" customWidth="1"/>
    <col min="22" max="22" width="4.77734375" style="3" customWidth="1"/>
    <col min="23" max="26" width="9.77734375" style="3"/>
    <col min="27" max="27" width="29.77734375" style="3" customWidth="1"/>
    <col min="28" max="28" width="11.77734375" style="3" customWidth="1"/>
    <col min="29" max="30" width="9.77734375" style="3"/>
    <col min="31" max="31" width="12.77734375" style="3" customWidth="1"/>
    <col min="32" max="32" width="5.77734375" style="3" customWidth="1"/>
    <col min="33" max="16384" width="9.77734375" style="3"/>
  </cols>
  <sheetData>
    <row r="1" spans="2:9" ht="15.6" customHeight="1">
      <c r="B1" s="179" t="s">
        <v>151</v>
      </c>
      <c r="C1" s="179"/>
      <c r="D1" s="179"/>
      <c r="E1" s="179"/>
      <c r="F1" s="179"/>
      <c r="G1" s="179"/>
      <c r="H1" s="179"/>
    </row>
    <row r="2" spans="2:9" ht="14.45" customHeight="1">
      <c r="B2" s="179" t="s">
        <v>150</v>
      </c>
      <c r="C2" s="179"/>
      <c r="D2" s="179"/>
      <c r="E2" s="179"/>
      <c r="F2" s="179"/>
      <c r="G2" s="179"/>
      <c r="H2" s="179"/>
    </row>
    <row r="3" spans="2:9" ht="20.100000000000001" customHeight="1" thickBot="1">
      <c r="B3" s="44"/>
      <c r="C3" s="42"/>
      <c r="D3" s="42"/>
      <c r="F3" s="45"/>
      <c r="G3" s="46"/>
      <c r="H3" s="47"/>
    </row>
    <row r="4" spans="2:9" ht="20.100000000000001" customHeight="1" thickBot="1">
      <c r="B4" s="10" t="s">
        <v>0</v>
      </c>
      <c r="C4" s="42"/>
      <c r="D4" s="48" t="e">
        <f>+#REF!</f>
        <v>#REF!</v>
      </c>
      <c r="E4" s="49"/>
      <c r="F4" s="45"/>
      <c r="G4" s="50" t="s">
        <v>1</v>
      </c>
      <c r="H4" s="51" t="e">
        <f>#REF!</f>
        <v>#REF!</v>
      </c>
    </row>
    <row r="5" spans="2:9" ht="20.100000000000001" customHeight="1" thickBot="1">
      <c r="C5" s="42"/>
      <c r="D5" s="42"/>
      <c r="E5" s="52" t="s">
        <v>5</v>
      </c>
      <c r="F5" s="177" t="e">
        <f>#REF!</f>
        <v>#REF!</v>
      </c>
      <c r="G5" s="106" t="s">
        <v>6</v>
      </c>
      <c r="H5" s="107" t="s">
        <v>7</v>
      </c>
      <c r="I5" s="1"/>
    </row>
    <row r="6" spans="2:9" ht="20.100000000000001" customHeight="1">
      <c r="B6" s="114" t="s">
        <v>8</v>
      </c>
      <c r="C6" s="115"/>
      <c r="D6" s="116"/>
      <c r="E6" s="116"/>
      <c r="F6" s="116"/>
      <c r="G6" s="123"/>
      <c r="H6" s="124"/>
      <c r="I6" s="1"/>
    </row>
    <row r="7" spans="2:9" ht="20.100000000000001" customHeight="1">
      <c r="B7" s="53">
        <v>1</v>
      </c>
      <c r="C7" s="54"/>
      <c r="D7" s="55" t="s">
        <v>67</v>
      </c>
      <c r="E7" s="56"/>
      <c r="F7" s="57"/>
      <c r="G7" s="90" t="e">
        <f>#REF!</f>
        <v>#REF!</v>
      </c>
      <c r="H7" s="91" t="e">
        <f>IF($F$5=0,"",G7/$F$5)</f>
        <v>#REF!</v>
      </c>
      <c r="I7" s="1"/>
    </row>
    <row r="8" spans="2:9" ht="20.100000000000001" customHeight="1">
      <c r="B8" s="53">
        <f>B7+1</f>
        <v>2</v>
      </c>
      <c r="C8" s="54"/>
      <c r="D8" s="55" t="s">
        <v>9</v>
      </c>
      <c r="E8" s="56"/>
      <c r="F8" s="58"/>
      <c r="G8" s="101"/>
      <c r="H8" s="91" t="e">
        <f>IF($F$5=0,"",G8/$F$5)</f>
        <v>#REF!</v>
      </c>
      <c r="I8" s="1"/>
    </row>
    <row r="9" spans="2:9" ht="20.100000000000001" customHeight="1">
      <c r="B9" s="53">
        <f t="shared" ref="B9:B15" si="0">B8+1</f>
        <v>3</v>
      </c>
      <c r="C9" s="54"/>
      <c r="D9" s="55" t="s">
        <v>10</v>
      </c>
      <c r="E9" s="56"/>
      <c r="F9" s="58"/>
      <c r="G9" s="101"/>
      <c r="H9" s="91" t="e">
        <f>IF($F$5=0,"",G9/$F$5)</f>
        <v>#REF!</v>
      </c>
      <c r="I9" s="1"/>
    </row>
    <row r="10" spans="2:9" ht="20.100000000000001" customHeight="1">
      <c r="B10" s="53">
        <f t="shared" si="0"/>
        <v>4</v>
      </c>
      <c r="C10" s="54"/>
      <c r="D10" s="103" t="s">
        <v>122</v>
      </c>
      <c r="E10" s="104"/>
      <c r="F10" s="105"/>
      <c r="G10" s="101"/>
      <c r="H10" s="91" t="e">
        <f>IF($F$5=0,"",G10/$F$5)</f>
        <v>#REF!</v>
      </c>
      <c r="I10" s="1"/>
    </row>
    <row r="11" spans="2:9" ht="20.100000000000001" customHeight="1">
      <c r="B11" s="53"/>
      <c r="C11" s="54"/>
      <c r="D11" s="55"/>
      <c r="E11" s="56" t="s">
        <v>112</v>
      </c>
      <c r="F11" s="59"/>
      <c r="G11" s="93" t="e">
        <f>SUM(G7:G10)</f>
        <v>#REF!</v>
      </c>
      <c r="H11" s="91"/>
      <c r="I11" s="1"/>
    </row>
    <row r="12" spans="2:9" ht="20.100000000000001" customHeight="1">
      <c r="B12" s="53">
        <f>B10+1</f>
        <v>5</v>
      </c>
      <c r="C12" s="54"/>
      <c r="D12" s="55" t="s">
        <v>66</v>
      </c>
      <c r="E12" s="56"/>
      <c r="F12" s="60" t="e">
        <f>#REF!</f>
        <v>#REF!</v>
      </c>
      <c r="G12" s="93" t="e">
        <f>ROUND(-F12*G11,0)</f>
        <v>#REF!</v>
      </c>
      <c r="H12" s="91"/>
      <c r="I12" s="1"/>
    </row>
    <row r="13" spans="2:9" ht="20.100000000000001" customHeight="1">
      <c r="B13" s="53">
        <f t="shared" si="0"/>
        <v>6</v>
      </c>
      <c r="C13" s="54"/>
      <c r="D13" s="55" t="s">
        <v>111</v>
      </c>
      <c r="E13" s="56"/>
      <c r="F13" s="59"/>
      <c r="G13" s="101"/>
      <c r="H13" s="91"/>
      <c r="I13" s="1"/>
    </row>
    <row r="14" spans="2:9" ht="20.100000000000001" customHeight="1" thickBot="1">
      <c r="B14" s="53">
        <f>B13+1</f>
        <v>7</v>
      </c>
      <c r="C14" s="54"/>
      <c r="D14" s="55" t="s">
        <v>66</v>
      </c>
      <c r="E14" s="56"/>
      <c r="F14" s="102">
        <v>0.05</v>
      </c>
      <c r="G14" s="94">
        <f>-G13*F14</f>
        <v>0</v>
      </c>
      <c r="H14" s="91" t="e">
        <f>IF($F$5=0,"",G14/$F$5)</f>
        <v>#REF!</v>
      </c>
      <c r="I14" s="1"/>
    </row>
    <row r="15" spans="2:9" ht="20.100000000000001" customHeight="1" thickBot="1">
      <c r="B15" s="61">
        <f t="shared" si="0"/>
        <v>8</v>
      </c>
      <c r="C15" s="62"/>
      <c r="D15" s="63" t="s">
        <v>93</v>
      </c>
      <c r="E15" s="64"/>
      <c r="F15" s="64"/>
      <c r="G15" s="95" t="e">
        <f>SUM(G11:G14)</f>
        <v>#REF!</v>
      </c>
      <c r="H15" s="92" t="e">
        <f>IF($F$5=0,"",G15/$F$5)</f>
        <v>#REF!</v>
      </c>
      <c r="I15" s="1"/>
    </row>
    <row r="16" spans="2:9" ht="20.100000000000001" customHeight="1">
      <c r="B16" s="117" t="s">
        <v>11</v>
      </c>
      <c r="C16" s="118"/>
      <c r="D16" s="119" t="s">
        <v>12</v>
      </c>
      <c r="E16" s="120"/>
      <c r="F16" s="120"/>
      <c r="G16" s="121"/>
      <c r="H16" s="122"/>
      <c r="I16" s="67"/>
    </row>
    <row r="17" spans="2:9" ht="20.100000000000001" customHeight="1">
      <c r="B17" s="53">
        <f>B15+1</f>
        <v>9</v>
      </c>
      <c r="C17" s="54"/>
      <c r="D17" s="68"/>
      <c r="E17" s="55" t="s">
        <v>40</v>
      </c>
      <c r="F17" s="58"/>
      <c r="G17" s="100"/>
      <c r="H17" s="91" t="e">
        <f t="shared" ref="H17:H27" si="1">IF($F$5=0,"",G17/$F$5)</f>
        <v>#REF!</v>
      </c>
      <c r="I17" s="67"/>
    </row>
    <row r="18" spans="2:9" ht="20.100000000000001" customHeight="1">
      <c r="B18" s="53">
        <f>B17+1</f>
        <v>10</v>
      </c>
      <c r="C18" s="54"/>
      <c r="D18" s="68"/>
      <c r="E18" s="56" t="s">
        <v>18</v>
      </c>
      <c r="F18" s="58"/>
      <c r="G18" s="100"/>
      <c r="H18" s="91" t="e">
        <f t="shared" si="1"/>
        <v>#REF!</v>
      </c>
      <c r="I18" s="67"/>
    </row>
    <row r="19" spans="2:9" ht="20.100000000000001" customHeight="1">
      <c r="B19" s="53">
        <f t="shared" ref="B19:B27" si="2">B18+1</f>
        <v>11</v>
      </c>
      <c r="C19" s="54"/>
      <c r="D19" s="68"/>
      <c r="E19" s="56" t="s">
        <v>4</v>
      </c>
      <c r="F19" s="58"/>
      <c r="G19" s="100"/>
      <c r="H19" s="91" t="e">
        <f t="shared" si="1"/>
        <v>#REF!</v>
      </c>
      <c r="I19" s="67"/>
    </row>
    <row r="20" spans="2:9" ht="20.100000000000001" customHeight="1">
      <c r="B20" s="53">
        <f t="shared" si="2"/>
        <v>12</v>
      </c>
      <c r="C20" s="54"/>
      <c r="D20" s="58"/>
      <c r="E20" s="55" t="s">
        <v>13</v>
      </c>
      <c r="F20" s="69">
        <v>0.06</v>
      </c>
      <c r="G20" s="94" t="e">
        <f>+F20*G15</f>
        <v>#REF!</v>
      </c>
      <c r="H20" s="91" t="e">
        <f t="shared" si="1"/>
        <v>#REF!</v>
      </c>
      <c r="I20" s="67"/>
    </row>
    <row r="21" spans="2:9" ht="20.100000000000001" customHeight="1">
      <c r="B21" s="53">
        <f t="shared" si="2"/>
        <v>13</v>
      </c>
      <c r="C21" s="54"/>
      <c r="D21" s="58"/>
      <c r="E21" s="55" t="s">
        <v>124</v>
      </c>
      <c r="F21" s="69"/>
      <c r="G21" s="101"/>
      <c r="H21" s="91"/>
      <c r="I21" s="67"/>
    </row>
    <row r="22" spans="2:9" ht="20.100000000000001" customHeight="1">
      <c r="B22" s="53">
        <f>B21+1</f>
        <v>14</v>
      </c>
      <c r="C22" s="54"/>
      <c r="D22" s="58"/>
      <c r="E22" s="55" t="s">
        <v>41</v>
      </c>
      <c r="F22" s="70"/>
      <c r="G22" s="100"/>
      <c r="H22" s="91" t="e">
        <f t="shared" si="1"/>
        <v>#REF!</v>
      </c>
      <c r="I22" s="67"/>
    </row>
    <row r="23" spans="2:9" ht="20.100000000000001" customHeight="1">
      <c r="B23" s="53">
        <f t="shared" si="2"/>
        <v>15</v>
      </c>
      <c r="C23" s="54"/>
      <c r="D23" s="58"/>
      <c r="E23" s="55" t="s">
        <v>42</v>
      </c>
      <c r="F23" s="55"/>
      <c r="G23" s="100"/>
      <c r="H23" s="91" t="e">
        <f t="shared" si="1"/>
        <v>#REF!</v>
      </c>
      <c r="I23" s="67"/>
    </row>
    <row r="24" spans="2:9" ht="20.100000000000001" customHeight="1">
      <c r="B24" s="53">
        <f t="shared" si="2"/>
        <v>16</v>
      </c>
      <c r="C24" s="54"/>
      <c r="D24" s="58"/>
      <c r="E24" s="55" t="s">
        <v>43</v>
      </c>
      <c r="F24" s="55"/>
      <c r="G24" s="100"/>
      <c r="H24" s="91" t="e">
        <f t="shared" si="1"/>
        <v>#REF!</v>
      </c>
      <c r="I24" s="67"/>
    </row>
    <row r="25" spans="2:9" ht="20.100000000000001" customHeight="1">
      <c r="B25" s="53">
        <f>B24+1</f>
        <v>17</v>
      </c>
      <c r="C25" s="54"/>
      <c r="D25" s="58"/>
      <c r="E25" s="55" t="s">
        <v>142</v>
      </c>
      <c r="F25" s="55"/>
      <c r="G25" s="100"/>
      <c r="H25" s="91" t="e">
        <f t="shared" si="1"/>
        <v>#REF!</v>
      </c>
      <c r="I25" s="67"/>
    </row>
    <row r="26" spans="2:9" ht="20.100000000000001" customHeight="1" thickBot="1">
      <c r="B26" s="53">
        <f>B25+1</f>
        <v>18</v>
      </c>
      <c r="C26" s="54"/>
      <c r="D26" s="58"/>
      <c r="E26" s="99" t="s">
        <v>49</v>
      </c>
      <c r="F26" s="99"/>
      <c r="G26" s="100"/>
      <c r="H26" s="91" t="e">
        <f t="shared" si="1"/>
        <v>#REF!</v>
      </c>
      <c r="I26" s="67"/>
    </row>
    <row r="27" spans="2:9" ht="20.100000000000001" customHeight="1" thickBot="1">
      <c r="B27" s="61">
        <f t="shared" si="2"/>
        <v>19</v>
      </c>
      <c r="C27" s="62"/>
      <c r="D27" s="63" t="s">
        <v>117</v>
      </c>
      <c r="E27" s="64"/>
      <c r="F27" s="64"/>
      <c r="G27" s="95" t="e">
        <f>SUM(G17:G26)</f>
        <v>#REF!</v>
      </c>
      <c r="H27" s="92" t="e">
        <f t="shared" si="1"/>
        <v>#REF!</v>
      </c>
      <c r="I27" s="1"/>
    </row>
    <row r="28" spans="2:9" ht="20.100000000000001" customHeight="1">
      <c r="B28" s="125"/>
      <c r="C28" s="118"/>
      <c r="D28" s="119" t="s">
        <v>118</v>
      </c>
      <c r="E28" s="120"/>
      <c r="F28" s="120"/>
      <c r="G28" s="121"/>
      <c r="H28" s="122"/>
      <c r="I28" s="1"/>
    </row>
    <row r="29" spans="2:9" ht="20.100000000000001" customHeight="1">
      <c r="B29" s="53">
        <f>B27+1</f>
        <v>20</v>
      </c>
      <c r="C29" s="54"/>
      <c r="D29" s="68"/>
      <c r="E29" s="56" t="s">
        <v>44</v>
      </c>
      <c r="F29" s="58"/>
      <c r="G29" s="100"/>
      <c r="H29" s="91" t="e">
        <f t="shared" ref="H29:H35" si="3">IF($F$5=0,"",G29/$F$5)</f>
        <v>#REF!</v>
      </c>
      <c r="I29" s="1"/>
    </row>
    <row r="30" spans="2:9" ht="20.100000000000001" customHeight="1">
      <c r="B30" s="53">
        <f>B29+1</f>
        <v>21</v>
      </c>
      <c r="C30" s="54"/>
      <c r="D30" s="58"/>
      <c r="E30" s="55" t="s">
        <v>45</v>
      </c>
      <c r="F30" s="55"/>
      <c r="G30" s="100"/>
      <c r="H30" s="91" t="e">
        <f t="shared" si="3"/>
        <v>#REF!</v>
      </c>
      <c r="I30" s="1"/>
    </row>
    <row r="31" spans="2:9" ht="20.100000000000001" customHeight="1">
      <c r="B31" s="53">
        <f>+B30+1</f>
        <v>22</v>
      </c>
      <c r="C31" s="54"/>
      <c r="D31" s="58"/>
      <c r="E31" s="55" t="s">
        <v>46</v>
      </c>
      <c r="F31" s="55"/>
      <c r="G31" s="100"/>
      <c r="H31" s="91" t="e">
        <f t="shared" si="3"/>
        <v>#REF!</v>
      </c>
      <c r="I31" s="1"/>
    </row>
    <row r="32" spans="2:9" ht="20.100000000000001" customHeight="1">
      <c r="B32" s="53">
        <v>23</v>
      </c>
      <c r="C32" s="54"/>
      <c r="D32" s="58"/>
      <c r="E32" s="55" t="s">
        <v>47</v>
      </c>
      <c r="F32" s="55"/>
      <c r="G32" s="100"/>
      <c r="H32" s="91" t="e">
        <f t="shared" si="3"/>
        <v>#REF!</v>
      </c>
      <c r="I32" s="1"/>
    </row>
    <row r="33" spans="2:10" ht="20.100000000000001" customHeight="1">
      <c r="B33" s="53">
        <v>24</v>
      </c>
      <c r="C33" s="54"/>
      <c r="D33" s="58"/>
      <c r="E33" s="55" t="s">
        <v>48</v>
      </c>
      <c r="F33" s="55"/>
      <c r="G33" s="100"/>
      <c r="H33" s="91" t="e">
        <f t="shared" si="3"/>
        <v>#REF!</v>
      </c>
      <c r="I33" s="1"/>
    </row>
    <row r="34" spans="2:10" ht="20.100000000000001" customHeight="1" thickBot="1">
      <c r="B34" s="53">
        <v>25</v>
      </c>
      <c r="C34" s="54"/>
      <c r="D34" s="58"/>
      <c r="E34" s="99" t="s">
        <v>49</v>
      </c>
      <c r="F34" s="99"/>
      <c r="G34" s="100"/>
      <c r="H34" s="91" t="e">
        <f t="shared" si="3"/>
        <v>#REF!</v>
      </c>
      <c r="I34" s="1"/>
    </row>
    <row r="35" spans="2:10" ht="20.100000000000001" customHeight="1" thickBot="1">
      <c r="B35" s="61">
        <v>26</v>
      </c>
      <c r="C35" s="62"/>
      <c r="D35" s="63" t="s">
        <v>119</v>
      </c>
      <c r="E35" s="64"/>
      <c r="F35" s="64"/>
      <c r="G35" s="95">
        <f>SUM(G29:G34)</f>
        <v>0</v>
      </c>
      <c r="H35" s="92" t="e">
        <f t="shared" si="3"/>
        <v>#REF!</v>
      </c>
      <c r="I35" s="1"/>
    </row>
    <row r="36" spans="2:10" ht="20.100000000000001" customHeight="1">
      <c r="B36" s="125"/>
      <c r="C36" s="118"/>
      <c r="D36" s="119" t="s">
        <v>15</v>
      </c>
      <c r="E36" s="120"/>
      <c r="F36" s="120"/>
      <c r="G36" s="121"/>
      <c r="H36" s="122"/>
      <c r="I36" s="1"/>
    </row>
    <row r="37" spans="2:10" ht="20.100000000000001" customHeight="1">
      <c r="B37" s="53">
        <f>B35+1</f>
        <v>27</v>
      </c>
      <c r="C37" s="54"/>
      <c r="D37" s="58"/>
      <c r="E37" s="55" t="s">
        <v>50</v>
      </c>
      <c r="F37" s="55"/>
      <c r="G37" s="100"/>
      <c r="H37" s="91" t="e">
        <f t="shared" ref="H37:H46" si="4">IF($F$5=0,"",G37/$F$5)</f>
        <v>#REF!</v>
      </c>
      <c r="I37" s="67"/>
    </row>
    <row r="38" spans="2:10" ht="20.100000000000001" customHeight="1">
      <c r="B38" s="53">
        <f>B37+1</f>
        <v>28</v>
      </c>
      <c r="C38" s="54"/>
      <c r="D38" s="58"/>
      <c r="E38" s="55" t="s">
        <v>17</v>
      </c>
      <c r="F38" s="55"/>
      <c r="G38" s="100"/>
      <c r="H38" s="91" t="e">
        <f t="shared" si="4"/>
        <v>#REF!</v>
      </c>
      <c r="I38" s="67"/>
    </row>
    <row r="39" spans="2:10" ht="20.100000000000001" customHeight="1">
      <c r="B39" s="53">
        <f t="shared" ref="B39:B46" si="5">B38+1</f>
        <v>29</v>
      </c>
      <c r="C39" s="54"/>
      <c r="D39" s="58"/>
      <c r="E39" s="55" t="s">
        <v>51</v>
      </c>
      <c r="F39" s="55"/>
      <c r="G39" s="100"/>
      <c r="H39" s="91" t="e">
        <f t="shared" si="4"/>
        <v>#REF!</v>
      </c>
      <c r="I39" s="67"/>
    </row>
    <row r="40" spans="2:10" ht="20.100000000000001" customHeight="1">
      <c r="B40" s="53">
        <f t="shared" si="5"/>
        <v>30</v>
      </c>
      <c r="C40" s="54"/>
      <c r="D40" s="58"/>
      <c r="E40" s="55" t="s">
        <v>52</v>
      </c>
      <c r="F40" s="55"/>
      <c r="G40" s="100"/>
      <c r="H40" s="91" t="e">
        <f t="shared" si="4"/>
        <v>#REF!</v>
      </c>
      <c r="I40" s="67"/>
    </row>
    <row r="41" spans="2:10" ht="20.100000000000001" customHeight="1">
      <c r="B41" s="53">
        <f t="shared" si="5"/>
        <v>31</v>
      </c>
      <c r="C41" s="54"/>
      <c r="D41" s="58"/>
      <c r="E41" s="55" t="s">
        <v>53</v>
      </c>
      <c r="F41" s="55"/>
      <c r="G41" s="100"/>
      <c r="H41" s="91" t="e">
        <f t="shared" si="4"/>
        <v>#REF!</v>
      </c>
      <c r="I41" s="67"/>
    </row>
    <row r="42" spans="2:10" ht="20.100000000000001" customHeight="1">
      <c r="B42" s="53">
        <f t="shared" si="5"/>
        <v>32</v>
      </c>
      <c r="C42" s="54"/>
      <c r="D42" s="58"/>
      <c r="E42" s="55" t="s">
        <v>54</v>
      </c>
      <c r="F42" s="55"/>
      <c r="G42" s="100"/>
      <c r="H42" s="91" t="e">
        <f t="shared" si="4"/>
        <v>#REF!</v>
      </c>
      <c r="I42" s="67"/>
    </row>
    <row r="43" spans="2:10" ht="20.100000000000001" customHeight="1">
      <c r="B43" s="53">
        <f t="shared" si="5"/>
        <v>33</v>
      </c>
      <c r="C43" s="54"/>
      <c r="D43" s="58"/>
      <c r="E43" s="55" t="s">
        <v>55</v>
      </c>
      <c r="F43" s="55"/>
      <c r="G43" s="100"/>
      <c r="H43" s="91" t="e">
        <f t="shared" si="4"/>
        <v>#REF!</v>
      </c>
      <c r="I43" s="67"/>
    </row>
    <row r="44" spans="2:10" ht="20.100000000000001" customHeight="1">
      <c r="B44" s="53">
        <f t="shared" si="5"/>
        <v>34</v>
      </c>
      <c r="C44" s="54"/>
      <c r="D44" s="58"/>
      <c r="E44" s="55" t="s">
        <v>16</v>
      </c>
      <c r="F44" s="55"/>
      <c r="G44" s="100"/>
      <c r="H44" s="91" t="e">
        <f t="shared" si="4"/>
        <v>#REF!</v>
      </c>
      <c r="I44" s="67"/>
    </row>
    <row r="45" spans="2:10" ht="20.100000000000001" customHeight="1" thickBot="1">
      <c r="B45" s="53">
        <f t="shared" si="5"/>
        <v>35</v>
      </c>
      <c r="C45" s="54"/>
      <c r="D45" s="58"/>
      <c r="E45" s="55" t="s">
        <v>56</v>
      </c>
      <c r="F45" s="55"/>
      <c r="G45" s="100"/>
      <c r="H45" s="91" t="e">
        <f t="shared" si="4"/>
        <v>#REF!</v>
      </c>
      <c r="I45" s="67"/>
    </row>
    <row r="46" spans="2:10" ht="20.100000000000001" customHeight="1" thickBot="1">
      <c r="B46" s="61">
        <f t="shared" si="5"/>
        <v>36</v>
      </c>
      <c r="C46" s="62"/>
      <c r="D46" s="63" t="s">
        <v>120</v>
      </c>
      <c r="E46" s="64"/>
      <c r="F46" s="64"/>
      <c r="G46" s="95">
        <f>SUM(G37:G45)</f>
        <v>0</v>
      </c>
      <c r="H46" s="92" t="e">
        <f t="shared" si="4"/>
        <v>#REF!</v>
      </c>
      <c r="I46" s="67"/>
    </row>
    <row r="47" spans="2:10" ht="20.100000000000001" customHeight="1">
      <c r="B47" s="125"/>
      <c r="C47" s="118"/>
      <c r="D47" s="119" t="s">
        <v>57</v>
      </c>
      <c r="E47" s="120"/>
      <c r="F47" s="120"/>
      <c r="G47" s="121"/>
      <c r="H47" s="122"/>
      <c r="I47" s="1"/>
    </row>
    <row r="48" spans="2:10" ht="20.100000000000001" customHeight="1">
      <c r="B48" s="53">
        <f>B46+1</f>
        <v>37</v>
      </c>
      <c r="C48" s="54"/>
      <c r="D48" s="58"/>
      <c r="E48" s="55" t="s">
        <v>14</v>
      </c>
      <c r="F48" s="55"/>
      <c r="G48" s="100"/>
      <c r="H48" s="91" t="e">
        <f t="shared" ref="H48:H54" si="6">IF($F$5=0,"",G48/$F$5)</f>
        <v>#REF!</v>
      </c>
      <c r="I48" s="67"/>
      <c r="J48" s="71"/>
    </row>
    <row r="49" spans="2:10" ht="20.100000000000001" customHeight="1">
      <c r="B49" s="53">
        <f>B48+1</f>
        <v>38</v>
      </c>
      <c r="C49" s="54"/>
      <c r="D49" s="58"/>
      <c r="E49" s="55" t="s">
        <v>58</v>
      </c>
      <c r="F49" s="55"/>
      <c r="G49" s="100"/>
      <c r="H49" s="91" t="e">
        <f t="shared" si="6"/>
        <v>#REF!</v>
      </c>
      <c r="I49" s="67"/>
      <c r="J49" s="71"/>
    </row>
    <row r="50" spans="2:10" ht="20.100000000000001" customHeight="1">
      <c r="B50" s="53">
        <f>B49+1</f>
        <v>39</v>
      </c>
      <c r="C50" s="54"/>
      <c r="D50" s="58"/>
      <c r="E50" s="55" t="s">
        <v>59</v>
      </c>
      <c r="F50" s="55"/>
      <c r="G50" s="100"/>
      <c r="H50" s="91" t="e">
        <f t="shared" si="6"/>
        <v>#REF!</v>
      </c>
      <c r="I50" s="67"/>
      <c r="J50" s="71"/>
    </row>
    <row r="51" spans="2:10" ht="20.100000000000001" customHeight="1">
      <c r="B51" s="53">
        <f>B50+1</f>
        <v>40</v>
      </c>
      <c r="C51" s="54"/>
      <c r="D51" s="58"/>
      <c r="E51" s="55" t="s">
        <v>60</v>
      </c>
      <c r="F51" s="55"/>
      <c r="G51" s="100"/>
      <c r="H51" s="91" t="e">
        <f t="shared" si="6"/>
        <v>#REF!</v>
      </c>
      <c r="I51" s="67"/>
      <c r="J51" s="71"/>
    </row>
    <row r="52" spans="2:10" ht="20.100000000000001" customHeight="1" thickBot="1">
      <c r="B52" s="53">
        <f>B51+1</f>
        <v>41</v>
      </c>
      <c r="C52" s="54"/>
      <c r="D52" s="58"/>
      <c r="E52" s="99" t="s">
        <v>49</v>
      </c>
      <c r="F52" s="99"/>
      <c r="G52" s="100"/>
      <c r="H52" s="91" t="e">
        <f t="shared" si="6"/>
        <v>#REF!</v>
      </c>
      <c r="I52" s="67"/>
      <c r="J52" s="71"/>
    </row>
    <row r="53" spans="2:10" ht="20.100000000000001" customHeight="1" thickBot="1">
      <c r="B53" s="61">
        <f>B52+1</f>
        <v>42</v>
      </c>
      <c r="C53" s="62"/>
      <c r="D53" s="63" t="s">
        <v>121</v>
      </c>
      <c r="E53" s="64"/>
      <c r="F53" s="64"/>
      <c r="G53" s="95">
        <f>SUM(G48:G52)</f>
        <v>0</v>
      </c>
      <c r="H53" s="92" t="e">
        <f t="shared" si="6"/>
        <v>#REF!</v>
      </c>
      <c r="I53" s="1"/>
    </row>
    <row r="54" spans="2:10" ht="20.100000000000001" customHeight="1" thickBot="1">
      <c r="B54" s="61"/>
      <c r="C54" s="62"/>
      <c r="D54" s="63" t="s">
        <v>115</v>
      </c>
      <c r="E54" s="64"/>
      <c r="F54" s="64"/>
      <c r="G54" s="95" t="e">
        <f>G53+G46+G35+G27</f>
        <v>#REF!</v>
      </c>
      <c r="H54" s="92" t="e">
        <f t="shared" si="6"/>
        <v>#REF!</v>
      </c>
      <c r="I54" s="1"/>
    </row>
    <row r="55" spans="2:10" ht="20.100000000000001" customHeight="1">
      <c r="B55" s="125"/>
      <c r="C55" s="118"/>
      <c r="D55" s="119" t="s">
        <v>130</v>
      </c>
      <c r="E55" s="120"/>
      <c r="F55" s="120"/>
      <c r="G55" s="121"/>
      <c r="H55" s="122"/>
      <c r="I55" s="1"/>
    </row>
    <row r="56" spans="2:10" ht="20.100000000000001" customHeight="1">
      <c r="B56" s="53">
        <f>B53+1</f>
        <v>43</v>
      </c>
      <c r="C56" s="54"/>
      <c r="D56" s="58"/>
      <c r="E56" s="55" t="s">
        <v>61</v>
      </c>
      <c r="F56" s="72">
        <v>-1</v>
      </c>
      <c r="G56" s="100"/>
      <c r="H56" s="91" t="e">
        <f t="shared" ref="H56:H62" si="7">IF($F$5=0,"",G56/$F$5)</f>
        <v>#REF!</v>
      </c>
      <c r="I56" s="1"/>
    </row>
    <row r="57" spans="2:10" ht="20.100000000000001" customHeight="1">
      <c r="B57" s="53">
        <f t="shared" ref="B57:B62" si="8">B56+1</f>
        <v>44</v>
      </c>
      <c r="C57" s="54"/>
      <c r="D57" s="58"/>
      <c r="E57" s="99" t="s">
        <v>68</v>
      </c>
      <c r="F57" s="99"/>
      <c r="G57" s="100"/>
      <c r="H57" s="91" t="e">
        <f t="shared" si="7"/>
        <v>#REF!</v>
      </c>
      <c r="I57" s="1"/>
    </row>
    <row r="58" spans="2:10" ht="20.100000000000001" customHeight="1">
      <c r="B58" s="53">
        <f t="shared" si="8"/>
        <v>45</v>
      </c>
      <c r="C58" s="54"/>
      <c r="D58" s="58"/>
      <c r="E58" s="99" t="s">
        <v>49</v>
      </c>
      <c r="F58" s="99"/>
      <c r="G58" s="100"/>
      <c r="H58" s="91" t="e">
        <f t="shared" si="7"/>
        <v>#REF!</v>
      </c>
      <c r="I58" s="1"/>
    </row>
    <row r="59" spans="2:10" ht="20.100000000000001" customHeight="1">
      <c r="B59" s="53">
        <f t="shared" si="8"/>
        <v>46</v>
      </c>
      <c r="C59" s="54"/>
      <c r="D59" s="58"/>
      <c r="E59" s="99" t="s">
        <v>49</v>
      </c>
      <c r="F59" s="99"/>
      <c r="G59" s="100"/>
      <c r="H59" s="91" t="e">
        <f t="shared" si="7"/>
        <v>#REF!</v>
      </c>
      <c r="I59" s="1"/>
    </row>
    <row r="60" spans="2:10" ht="20.100000000000001" customHeight="1" thickBot="1">
      <c r="B60" s="53">
        <f t="shared" si="8"/>
        <v>47</v>
      </c>
      <c r="C60" s="54"/>
      <c r="D60" s="58"/>
      <c r="E60" s="99" t="s">
        <v>49</v>
      </c>
      <c r="F60" s="99"/>
      <c r="G60" s="100"/>
      <c r="H60" s="91" t="e">
        <f t="shared" si="7"/>
        <v>#REF!</v>
      </c>
      <c r="I60" s="1"/>
    </row>
    <row r="61" spans="2:10" ht="20.100000000000001" customHeight="1" thickBot="1">
      <c r="B61" s="61">
        <f t="shared" si="8"/>
        <v>48</v>
      </c>
      <c r="C61" s="62"/>
      <c r="D61" s="63" t="s">
        <v>125</v>
      </c>
      <c r="E61" s="64"/>
      <c r="F61" s="64"/>
      <c r="G61" s="95">
        <f>SUM(G56:G60)</f>
        <v>0</v>
      </c>
      <c r="H61" s="92" t="e">
        <f t="shared" si="7"/>
        <v>#REF!</v>
      </c>
      <c r="I61" s="1"/>
    </row>
    <row r="62" spans="2:10" ht="20.100000000000001" customHeight="1">
      <c r="B62" s="65">
        <f t="shared" si="8"/>
        <v>49</v>
      </c>
      <c r="C62" s="6"/>
      <c r="D62" s="73" t="s">
        <v>116</v>
      </c>
      <c r="E62" s="74"/>
      <c r="F62" s="66"/>
      <c r="G62" s="98"/>
      <c r="H62" s="91" t="e">
        <f t="shared" si="7"/>
        <v>#REF!</v>
      </c>
      <c r="I62" s="1"/>
    </row>
    <row r="63" spans="2:10" ht="20.100000000000001" customHeight="1">
      <c r="B63" s="75"/>
      <c r="C63" s="54"/>
      <c r="D63" s="58"/>
      <c r="E63" s="58"/>
      <c r="F63" s="58"/>
      <c r="G63" s="76"/>
      <c r="H63" s="77"/>
      <c r="I63" s="1"/>
    </row>
    <row r="64" spans="2:10" ht="20.100000000000001" customHeight="1">
      <c r="B64" s="126">
        <v>50</v>
      </c>
      <c r="C64" s="127"/>
      <c r="D64" s="68" t="s">
        <v>94</v>
      </c>
      <c r="E64" s="128"/>
      <c r="F64" s="128"/>
      <c r="G64" s="94" t="e">
        <f>G27+G35+G46+G53+G61+G62</f>
        <v>#REF!</v>
      </c>
      <c r="H64" s="91" t="e">
        <f>IF($F$5=0,"",G64/$F$5)</f>
        <v>#REF!</v>
      </c>
      <c r="I64" s="1"/>
    </row>
    <row r="65" spans="1:9" ht="42.75" customHeight="1" thickBot="1">
      <c r="B65" s="129">
        <v>51</v>
      </c>
      <c r="C65" s="130"/>
      <c r="D65" s="180" t="s">
        <v>113</v>
      </c>
      <c r="E65" s="180"/>
      <c r="F65" s="181"/>
      <c r="G65" s="96" t="e">
        <f>G15-G64</f>
        <v>#REF!</v>
      </c>
      <c r="H65" s="97" t="e">
        <f>IF($F$5=0,"",G65/$F$5)</f>
        <v>#REF!</v>
      </c>
      <c r="I65" s="1"/>
    </row>
    <row r="66" spans="1:9" ht="20.100000000000001" customHeight="1">
      <c r="B66" s="3" t="s">
        <v>139</v>
      </c>
      <c r="C66" s="42"/>
      <c r="D66" s="42"/>
      <c r="E66" s="42"/>
      <c r="F66" s="42"/>
      <c r="G66" s="78"/>
      <c r="H66" s="78"/>
    </row>
    <row r="67" spans="1:9" ht="15">
      <c r="B67" s="79" t="s">
        <v>140</v>
      </c>
      <c r="C67" s="42"/>
      <c r="D67" s="42"/>
      <c r="E67" s="42"/>
      <c r="F67" s="42"/>
      <c r="G67" s="78"/>
      <c r="H67" s="78"/>
    </row>
    <row r="68" spans="1:9" ht="9" customHeight="1">
      <c r="C68" s="42"/>
      <c r="D68" s="42"/>
      <c r="E68" s="42"/>
      <c r="F68" s="42"/>
      <c r="G68" s="78"/>
      <c r="H68" s="78"/>
    </row>
    <row r="69" spans="1:9" ht="19.5" customHeight="1">
      <c r="B69" s="80" t="s">
        <v>92</v>
      </c>
      <c r="C69" s="42"/>
      <c r="D69" s="42"/>
      <c r="E69" s="42"/>
      <c r="F69" s="42"/>
      <c r="G69" s="78"/>
      <c r="H69" s="78"/>
    </row>
    <row r="70" spans="1:9">
      <c r="A70" s="81"/>
      <c r="B70" s="80" t="s">
        <v>152</v>
      </c>
    </row>
    <row r="71" spans="1:9" ht="20.100000000000001" customHeight="1">
      <c r="B71" s="66"/>
      <c r="C71" s="66"/>
      <c r="D71" s="66"/>
      <c r="E71" s="66"/>
      <c r="F71" s="66"/>
      <c r="G71" s="83"/>
      <c r="H71" s="84"/>
    </row>
    <row r="72" spans="1:9" ht="20.100000000000001" customHeight="1">
      <c r="A72" s="85" t="s">
        <v>141</v>
      </c>
      <c r="C72" s="66"/>
      <c r="D72" s="66"/>
      <c r="E72" s="66"/>
      <c r="F72" s="66"/>
      <c r="G72" s="83" t="s">
        <v>135</v>
      </c>
      <c r="H72" s="86"/>
    </row>
    <row r="73" spans="1:9" ht="20.100000000000001" customHeight="1">
      <c r="B73" s="66"/>
      <c r="C73" s="66"/>
      <c r="D73" s="66"/>
      <c r="E73" s="66"/>
      <c r="F73" s="66"/>
      <c r="G73" s="83"/>
      <c r="H73" s="87"/>
    </row>
    <row r="74" spans="1:9" ht="20.100000000000001" customHeight="1">
      <c r="A74" s="85" t="s">
        <v>134</v>
      </c>
      <c r="C74" s="88"/>
      <c r="E74" s="89"/>
      <c r="F74" s="66"/>
      <c r="G74" s="83"/>
      <c r="H74" s="84"/>
    </row>
    <row r="75" spans="1:9" ht="20.100000000000001" customHeight="1">
      <c r="C75" s="66"/>
      <c r="D75" s="66"/>
      <c r="E75" s="66"/>
      <c r="G75" s="83"/>
      <c r="H75" s="83"/>
      <c r="I75" s="1"/>
    </row>
    <row r="76" spans="1:9" ht="49.5" customHeight="1">
      <c r="A76" s="178"/>
      <c r="B76" s="178"/>
      <c r="C76" s="178"/>
      <c r="D76" s="178"/>
      <c r="E76" s="178"/>
      <c r="F76" s="178"/>
      <c r="G76" s="178"/>
      <c r="H76" s="178"/>
    </row>
    <row r="77" spans="1:9" ht="23.1" customHeight="1"/>
    <row r="78" spans="1:9" ht="23.1" customHeight="1"/>
    <row r="79" spans="1:9" ht="23.1" customHeight="1"/>
    <row r="80" spans="1:9" ht="23.1" customHeight="1"/>
    <row r="81" ht="23.1" customHeight="1"/>
    <row r="82" ht="23.1" customHeight="1"/>
    <row r="83" ht="23.1" customHeight="1"/>
    <row r="84" ht="23.1" customHeight="1"/>
    <row r="85" ht="23.1" customHeight="1"/>
    <row r="86" ht="23.1" customHeight="1"/>
    <row r="87" ht="23.1" customHeight="1"/>
    <row r="88" ht="23.1" customHeight="1"/>
    <row r="89" ht="23.1" customHeight="1"/>
    <row r="90" ht="23.1" customHeight="1"/>
    <row r="91" ht="23.1" customHeight="1"/>
    <row r="92" ht="23.1" customHeight="1"/>
    <row r="93" ht="23.1" customHeight="1"/>
    <row r="94" ht="23.1" customHeight="1"/>
    <row r="95" ht="23.1" customHeight="1"/>
    <row r="96" ht="23.1" customHeight="1"/>
    <row r="97" ht="23.1" customHeight="1"/>
    <row r="98" ht="23.1" customHeight="1"/>
    <row r="99" ht="23.1" customHeight="1"/>
    <row r="100" ht="23.1" customHeight="1"/>
    <row r="101" ht="23.1" customHeight="1"/>
    <row r="102" ht="23.1" customHeight="1"/>
    <row r="103" ht="23.1" customHeight="1"/>
    <row r="104" ht="23.1" customHeight="1"/>
    <row r="105" ht="23.1" customHeight="1"/>
    <row r="106" ht="23.1" customHeight="1"/>
    <row r="107" ht="23.1" customHeight="1"/>
    <row r="108" ht="23.1" customHeight="1"/>
    <row r="109" ht="23.1" customHeight="1"/>
    <row r="110" ht="23.1" customHeight="1"/>
    <row r="111" ht="23.1" customHeight="1"/>
    <row r="112" ht="23.1" customHeight="1"/>
    <row r="113" ht="23.1" customHeight="1"/>
    <row r="114" ht="23.1" customHeight="1"/>
    <row r="115" ht="23.1" customHeight="1"/>
    <row r="116" ht="23.1" customHeight="1"/>
    <row r="117" ht="23.1" customHeight="1"/>
    <row r="118" ht="23.1" customHeight="1"/>
    <row r="119" ht="23.1" customHeight="1"/>
    <row r="120" ht="23.1" customHeight="1"/>
    <row r="121" ht="23.1" customHeight="1"/>
    <row r="122" ht="23.1" customHeight="1"/>
    <row r="123" ht="23.1" customHeight="1"/>
    <row r="124" ht="23.1" customHeight="1"/>
    <row r="125" ht="23.1" customHeight="1"/>
    <row r="126" ht="23.1" customHeight="1"/>
    <row r="127" ht="23.1" customHeight="1"/>
    <row r="128" ht="23.1" customHeight="1"/>
    <row r="129" ht="23.1" customHeight="1"/>
    <row r="130" ht="23.1" customHeight="1"/>
    <row r="131" ht="23.1" customHeight="1"/>
    <row r="132" ht="23.1" customHeight="1"/>
    <row r="133" ht="23.1" customHeight="1"/>
    <row r="134" ht="23.1" customHeight="1"/>
    <row r="135" ht="23.1" customHeight="1"/>
    <row r="136" ht="23.1" customHeight="1"/>
    <row r="137" ht="23.1" customHeight="1"/>
    <row r="138" ht="23.1" customHeight="1"/>
    <row r="139" ht="23.1" customHeight="1"/>
    <row r="140" ht="23.1" customHeight="1"/>
    <row r="141" ht="23.1" customHeight="1"/>
    <row r="142" ht="23.1" customHeight="1"/>
    <row r="143" ht="23.1" customHeight="1"/>
    <row r="144" ht="23.1" customHeight="1"/>
    <row r="145" ht="23.1" customHeight="1"/>
    <row r="146" ht="23.1" customHeight="1"/>
    <row r="147" ht="23.1" customHeight="1"/>
    <row r="148" ht="23.1" customHeight="1"/>
    <row r="149" ht="23.1" customHeight="1"/>
    <row r="150" ht="23.1" customHeight="1"/>
    <row r="151" ht="23.1" customHeight="1"/>
    <row r="152" ht="23.1" customHeight="1"/>
    <row r="153" ht="23.1" customHeight="1"/>
    <row r="154" ht="23.1" customHeight="1"/>
    <row r="155" ht="23.1" customHeight="1"/>
    <row r="156" ht="23.1" customHeight="1"/>
    <row r="157" ht="23.1" customHeight="1"/>
    <row r="158" ht="23.1" customHeight="1"/>
    <row r="159" ht="23.1" customHeight="1"/>
    <row r="160" ht="23.1" customHeight="1"/>
    <row r="161" ht="23.1" customHeight="1"/>
    <row r="162" ht="23.1" customHeight="1"/>
    <row r="163" ht="23.1" customHeight="1"/>
    <row r="164" ht="23.1" customHeight="1"/>
    <row r="165" ht="23.1" customHeight="1"/>
    <row r="166" ht="23.1" customHeight="1"/>
    <row r="167" ht="23.1" customHeight="1"/>
    <row r="168" ht="23.1" customHeight="1"/>
    <row r="169" ht="23.1" customHeight="1"/>
    <row r="170" ht="23.1" customHeight="1"/>
    <row r="171" ht="23.1" customHeight="1"/>
    <row r="172" ht="23.1" customHeight="1"/>
    <row r="173" ht="23.1" customHeight="1"/>
    <row r="174" ht="23.1" customHeight="1"/>
    <row r="175" ht="23.1" customHeight="1"/>
    <row r="176" ht="23.1" customHeight="1"/>
    <row r="177" ht="23.1" customHeight="1"/>
    <row r="178" ht="23.1" customHeight="1"/>
    <row r="179" ht="23.1" customHeight="1"/>
    <row r="180" ht="23.1" customHeight="1"/>
    <row r="181" ht="23.1" customHeight="1"/>
    <row r="182" ht="23.1" customHeight="1"/>
    <row r="183" ht="23.1" customHeight="1"/>
    <row r="184" ht="23.1" customHeight="1"/>
    <row r="185" ht="23.1" customHeight="1"/>
    <row r="186" ht="23.1" customHeight="1"/>
    <row r="187" ht="23.1" customHeight="1"/>
    <row r="188" ht="23.1" customHeight="1"/>
    <row r="189" ht="23.1" customHeight="1"/>
    <row r="190" ht="23.1" customHeight="1"/>
    <row r="191" ht="23.1" customHeight="1"/>
    <row r="192" ht="23.1" customHeight="1"/>
    <row r="193" ht="23.1" customHeight="1"/>
    <row r="194" ht="23.1" customHeight="1"/>
    <row r="195" ht="23.1" customHeight="1"/>
    <row r="196" ht="23.1" customHeight="1"/>
    <row r="197" ht="23.1" customHeight="1"/>
    <row r="198" ht="23.1" customHeight="1"/>
    <row r="199" ht="23.1" customHeight="1"/>
    <row r="200" ht="23.1" customHeight="1"/>
    <row r="201" ht="23.1" customHeight="1"/>
    <row r="202" ht="23.1" customHeight="1"/>
    <row r="203" ht="23.1" customHeight="1"/>
    <row r="204" ht="23.1" customHeight="1"/>
    <row r="205" ht="23.1" customHeight="1"/>
    <row r="206" ht="23.1" customHeight="1"/>
    <row r="207" ht="23.1" customHeight="1"/>
    <row r="208" ht="23.1" customHeight="1"/>
    <row r="209" ht="23.1" customHeight="1"/>
    <row r="210" ht="23.1" customHeight="1"/>
    <row r="211" ht="23.1" customHeight="1"/>
    <row r="212" ht="23.1" customHeight="1"/>
    <row r="213" ht="23.1" customHeight="1"/>
    <row r="214" ht="23.1" customHeight="1"/>
    <row r="215" ht="23.1" customHeight="1"/>
    <row r="216" ht="23.1" customHeight="1"/>
    <row r="217" ht="23.1" customHeight="1"/>
    <row r="218" ht="23.1" customHeight="1"/>
    <row r="219" ht="23.1" customHeight="1"/>
    <row r="220" ht="23.1" customHeight="1"/>
    <row r="221" ht="23.1" customHeight="1"/>
    <row r="222" ht="23.1" customHeight="1"/>
    <row r="223" ht="23.1" customHeight="1"/>
    <row r="224" ht="23.1" customHeight="1"/>
    <row r="225" ht="23.1" customHeight="1"/>
    <row r="226" ht="23.1" customHeight="1"/>
    <row r="227" ht="23.1" customHeight="1"/>
    <row r="228" ht="23.1" customHeight="1"/>
    <row r="229" ht="23.1" customHeight="1"/>
    <row r="230" ht="23.1" customHeight="1"/>
    <row r="231" ht="23.1" customHeight="1"/>
    <row r="232" ht="23.1" customHeight="1"/>
    <row r="233" ht="23.1" customHeight="1"/>
    <row r="234" ht="23.1" customHeight="1"/>
    <row r="235" ht="23.1" customHeight="1"/>
    <row r="236" ht="23.1" customHeight="1"/>
    <row r="237" ht="23.1" customHeight="1"/>
    <row r="238" ht="23.1" customHeight="1"/>
    <row r="239" ht="23.1" customHeight="1"/>
    <row r="240" ht="23.1" customHeight="1"/>
    <row r="241" ht="23.1" customHeight="1"/>
    <row r="242" ht="23.1" customHeight="1"/>
    <row r="243" ht="23.1" customHeight="1"/>
    <row r="244" ht="23.1" customHeight="1"/>
    <row r="245" ht="23.1" customHeight="1"/>
    <row r="246" ht="23.1" customHeight="1"/>
    <row r="247" ht="23.1" customHeight="1"/>
    <row r="248" ht="23.1" customHeight="1"/>
    <row r="249" ht="23.1" customHeight="1"/>
    <row r="250" ht="23.1" customHeight="1"/>
    <row r="251" ht="23.1" customHeight="1"/>
    <row r="252" ht="23.1" customHeight="1"/>
    <row r="253" ht="23.1" customHeight="1"/>
    <row r="254" ht="23.1" customHeight="1"/>
    <row r="255" ht="23.1" customHeight="1"/>
    <row r="256" ht="23.1" customHeight="1"/>
    <row r="257" ht="23.1" customHeight="1"/>
    <row r="258" ht="23.1" customHeight="1"/>
    <row r="259" ht="23.1" customHeight="1"/>
    <row r="260" ht="23.1" customHeight="1"/>
    <row r="261" ht="23.1" customHeight="1"/>
    <row r="262" ht="23.1" customHeight="1"/>
    <row r="263" ht="23.1" customHeight="1"/>
    <row r="264" ht="99.95" customHeight="1"/>
    <row r="265" ht="99.95" customHeight="1"/>
    <row r="266" ht="99.95" customHeight="1"/>
    <row r="267" ht="99.95" customHeight="1"/>
    <row r="268" ht="99.95" customHeight="1"/>
    <row r="269" ht="99.95" customHeight="1"/>
    <row r="270" ht="99.95" customHeight="1"/>
    <row r="271" ht="99.95" customHeight="1"/>
    <row r="272" ht="99.95" customHeight="1"/>
    <row r="273" ht="99.95" customHeight="1"/>
    <row r="274" ht="99.95" customHeight="1"/>
    <row r="275" ht="99.95" customHeight="1"/>
    <row r="276" ht="99.95" customHeight="1"/>
    <row r="277" ht="99.95" customHeight="1"/>
    <row r="278" ht="99.95" customHeight="1"/>
    <row r="279" ht="99.95" customHeight="1"/>
    <row r="280" ht="99.95" customHeight="1"/>
    <row r="281" ht="99.95" customHeight="1"/>
    <row r="282" ht="99.95" customHeight="1"/>
    <row r="283" ht="99.95" customHeight="1"/>
    <row r="284" ht="99.95" customHeight="1"/>
    <row r="285" ht="99.95" customHeight="1"/>
    <row r="286" ht="99.95" customHeight="1"/>
    <row r="287" ht="99.95" customHeight="1"/>
    <row r="288" ht="99.95" customHeight="1"/>
    <row r="289" ht="99.95" customHeight="1"/>
    <row r="290" ht="99.95" customHeight="1"/>
    <row r="291" ht="99.95" customHeight="1"/>
    <row r="292" ht="99.95" customHeight="1"/>
    <row r="293" ht="99.95" customHeight="1"/>
    <row r="294" ht="99.95" customHeight="1"/>
    <row r="295" ht="99.95" customHeight="1"/>
    <row r="296" ht="99.95" customHeight="1"/>
    <row r="297" ht="99.95" customHeight="1"/>
    <row r="298" ht="99.95" customHeight="1"/>
    <row r="299" ht="99.95" customHeight="1"/>
    <row r="300" ht="99.95" customHeight="1"/>
    <row r="301" ht="99.95" customHeight="1"/>
    <row r="302" ht="99.95" customHeight="1"/>
    <row r="303" ht="99.95" customHeight="1"/>
    <row r="304" ht="99.95" customHeight="1"/>
    <row r="305" ht="99.95" customHeight="1"/>
    <row r="306" ht="99.95" customHeight="1"/>
    <row r="307" ht="99.95" customHeight="1"/>
    <row r="308" ht="99.95" customHeight="1"/>
    <row r="309" ht="99.95" customHeight="1"/>
    <row r="310" ht="99.95" customHeight="1"/>
    <row r="311" ht="99.95" customHeight="1"/>
    <row r="312" ht="99.95" customHeight="1"/>
    <row r="313" ht="99.95" customHeight="1"/>
    <row r="314" ht="99.95" customHeight="1"/>
    <row r="315" ht="99.95" customHeight="1"/>
    <row r="316" ht="99.95" customHeight="1"/>
    <row r="317" ht="99.95" customHeight="1"/>
    <row r="318" ht="99.95" customHeight="1"/>
    <row r="319" ht="99.95" customHeight="1"/>
    <row r="320" ht="99.95" customHeight="1"/>
    <row r="321" ht="99.95" customHeight="1"/>
    <row r="322" ht="99.95" customHeight="1"/>
    <row r="323" ht="99.95" customHeight="1"/>
    <row r="324" ht="99.95" customHeight="1"/>
    <row r="325" ht="99.95" customHeight="1"/>
    <row r="326" ht="99.95" customHeight="1"/>
    <row r="327" ht="99.95" customHeight="1"/>
    <row r="328" ht="99.95" customHeight="1"/>
    <row r="329" ht="99.95" customHeight="1"/>
    <row r="330" ht="99.95" customHeight="1"/>
    <row r="331" ht="99.95" customHeight="1"/>
    <row r="332" ht="99.95" customHeight="1"/>
    <row r="333" ht="99.95" customHeight="1"/>
    <row r="334" ht="99.95" customHeight="1"/>
    <row r="335" ht="99.95" customHeight="1"/>
    <row r="336" ht="99.95" customHeight="1"/>
    <row r="337" ht="99.95" customHeight="1"/>
    <row r="338" ht="99.95" customHeight="1"/>
    <row r="339" ht="99.95" customHeight="1"/>
    <row r="340" ht="99.95" customHeight="1"/>
    <row r="341" ht="99.95" customHeight="1"/>
    <row r="342" ht="99.95" customHeight="1"/>
    <row r="343" ht="99.95" customHeight="1"/>
    <row r="344" ht="99.95" customHeight="1"/>
    <row r="345" ht="99.95" customHeight="1"/>
    <row r="346" ht="99.95" customHeight="1"/>
    <row r="347" ht="99.95" customHeight="1"/>
    <row r="348" ht="99.95" customHeight="1"/>
    <row r="349" ht="99.95" customHeight="1"/>
    <row r="350" ht="99.95" customHeight="1"/>
    <row r="351" ht="99.95" customHeight="1"/>
    <row r="352" ht="99.95" customHeight="1"/>
    <row r="353" ht="99.95" customHeight="1"/>
    <row r="354" ht="99.95" customHeight="1"/>
    <row r="355" ht="99.95" customHeight="1"/>
    <row r="356" ht="99.95" customHeight="1"/>
    <row r="357" ht="99.95" customHeight="1"/>
    <row r="358" ht="99.95" customHeight="1"/>
    <row r="359" ht="99.95" customHeight="1"/>
    <row r="360" ht="99.95" customHeight="1"/>
    <row r="361" ht="99.95" customHeight="1"/>
    <row r="362" ht="99.95" customHeight="1"/>
    <row r="363" ht="99.95" customHeight="1"/>
    <row r="364" ht="99.95" customHeight="1"/>
    <row r="365" ht="99.95" customHeight="1"/>
    <row r="366" ht="99.95" customHeight="1"/>
    <row r="367" ht="99.95" customHeight="1"/>
    <row r="368" ht="99.95" customHeight="1"/>
    <row r="369" ht="99.95" customHeight="1"/>
    <row r="370" ht="99.95" customHeight="1"/>
    <row r="371" ht="99.95" customHeight="1"/>
    <row r="372" ht="99.95" customHeight="1"/>
    <row r="373" ht="99.95" customHeight="1"/>
    <row r="374" ht="99.95" customHeight="1"/>
    <row r="375" ht="99.95" customHeight="1"/>
    <row r="376" ht="99.95" customHeight="1"/>
    <row r="377" ht="99.95" customHeight="1"/>
    <row r="378" ht="99.95" customHeight="1"/>
    <row r="379" ht="99.95" customHeight="1"/>
    <row r="380" ht="99.95" customHeight="1"/>
    <row r="381" ht="99.95" customHeight="1"/>
    <row r="382" ht="99.95" customHeight="1"/>
    <row r="383" ht="99.95" customHeight="1"/>
    <row r="384" ht="99.95" customHeight="1"/>
    <row r="385" ht="99.95" customHeight="1"/>
    <row r="386" ht="99.95" customHeight="1"/>
    <row r="387" ht="99.95" customHeight="1"/>
    <row r="388" ht="99.95" customHeight="1"/>
    <row r="389" ht="99.95" customHeight="1"/>
    <row r="390" ht="99.95" customHeight="1"/>
    <row r="391" ht="99.95" customHeight="1"/>
    <row r="392" ht="99.95" customHeight="1"/>
    <row r="393" ht="99.95" customHeight="1"/>
    <row r="394" ht="99.95" customHeight="1"/>
    <row r="395" ht="99.95" customHeight="1"/>
    <row r="396" ht="99.95" customHeight="1"/>
    <row r="397" ht="99.95" customHeight="1"/>
    <row r="398" ht="99.95" customHeight="1"/>
    <row r="399" ht="99.95" customHeight="1"/>
    <row r="400" ht="99.95" customHeight="1"/>
    <row r="401" ht="99.95" customHeight="1"/>
    <row r="402" ht="99.95" customHeight="1"/>
    <row r="403" ht="99.95" customHeight="1"/>
    <row r="404" ht="99.95" customHeight="1"/>
    <row r="405" ht="99.95" customHeight="1"/>
    <row r="406" ht="99.95" customHeight="1"/>
    <row r="407" ht="99.95" customHeight="1"/>
    <row r="408" ht="99.95" customHeight="1"/>
    <row r="409" ht="99.95" customHeight="1"/>
    <row r="410" ht="99.95" customHeight="1"/>
    <row r="411" ht="99.95" customHeight="1"/>
    <row r="412" ht="99.95" customHeight="1"/>
    <row r="413" ht="99.95" customHeight="1"/>
    <row r="414" ht="99.95" customHeight="1"/>
    <row r="415" ht="99.95" customHeight="1"/>
    <row r="416" ht="99.95" customHeight="1"/>
    <row r="417" ht="99.95" customHeight="1"/>
    <row r="418" ht="99.95" customHeight="1"/>
    <row r="419" ht="99.95" customHeight="1"/>
    <row r="420" ht="99.95" customHeight="1"/>
    <row r="421" ht="99.95" customHeight="1"/>
    <row r="422" ht="99.95" customHeight="1"/>
    <row r="423" ht="99.95" customHeight="1"/>
    <row r="424" ht="99.95" customHeight="1"/>
    <row r="425" ht="99.95" customHeight="1"/>
    <row r="426" ht="99.95" customHeight="1"/>
    <row r="427" ht="99.95" customHeight="1"/>
    <row r="428" ht="99.95" customHeight="1"/>
    <row r="429" ht="99.95" customHeight="1"/>
    <row r="430" ht="99.95" customHeight="1"/>
    <row r="431" ht="99.95" customHeight="1"/>
    <row r="432" ht="99.95" customHeight="1"/>
    <row r="433" ht="99.95" customHeight="1"/>
    <row r="434" ht="99.95" customHeight="1"/>
    <row r="435" ht="99.95" customHeight="1"/>
    <row r="436" ht="99.95" customHeight="1"/>
    <row r="437" ht="99.95" customHeight="1"/>
    <row r="438" ht="99.95" customHeight="1"/>
    <row r="439" ht="99.95" customHeight="1"/>
    <row r="440" ht="99.95" customHeight="1"/>
    <row r="441" ht="99.95" customHeight="1"/>
    <row r="442" ht="99.95" customHeight="1"/>
    <row r="443" ht="99.95" customHeight="1"/>
    <row r="444" ht="99.95" customHeight="1"/>
    <row r="445" ht="99.95" customHeight="1"/>
    <row r="446" ht="99.95" customHeight="1"/>
    <row r="447" ht="99.95" customHeight="1"/>
    <row r="448" ht="99.95" customHeight="1"/>
    <row r="449" ht="99.95" customHeight="1"/>
    <row r="450" ht="99.95" customHeight="1"/>
    <row r="451" ht="99.95" customHeight="1"/>
    <row r="452" ht="99.95" customHeight="1"/>
    <row r="453" ht="99.95" customHeight="1"/>
    <row r="454" ht="99.95" customHeight="1"/>
    <row r="455" ht="99.95" customHeight="1"/>
    <row r="456" ht="99.95" customHeight="1"/>
    <row r="457" ht="99.95" customHeight="1"/>
    <row r="458" ht="99.95" customHeight="1"/>
    <row r="459" ht="99.95" customHeight="1"/>
    <row r="460" ht="99.95" customHeight="1"/>
    <row r="461" ht="99.95" customHeight="1"/>
    <row r="462" ht="99.95" customHeight="1"/>
    <row r="463" ht="99.95" customHeight="1"/>
    <row r="464" ht="99.95" customHeight="1"/>
    <row r="465" ht="99.95" customHeight="1"/>
    <row r="466" ht="99.95" customHeight="1"/>
    <row r="467" ht="99.95" customHeight="1"/>
    <row r="468" ht="99.95" customHeight="1"/>
    <row r="469" ht="99.95" customHeight="1"/>
    <row r="470" ht="99.95" customHeight="1"/>
    <row r="471" ht="99.95" customHeight="1"/>
    <row r="472" ht="99.95" customHeight="1"/>
    <row r="473" ht="99.95" customHeight="1"/>
    <row r="474" ht="99.95" customHeight="1"/>
    <row r="475" ht="99.95" customHeight="1"/>
    <row r="476" ht="99.95" customHeight="1"/>
    <row r="477" ht="99.95" customHeight="1"/>
    <row r="478" ht="99.95" customHeight="1"/>
    <row r="479" ht="99.95" customHeight="1"/>
    <row r="480" ht="99.95" customHeight="1"/>
    <row r="481" ht="99.95" customHeight="1"/>
    <row r="482" ht="99.95" customHeight="1"/>
    <row r="483" ht="99.95" customHeight="1"/>
    <row r="484" ht="99.95" customHeight="1"/>
    <row r="485" ht="99.95" customHeight="1"/>
    <row r="486" ht="99.95" customHeight="1"/>
    <row r="487" ht="99.95" customHeight="1"/>
    <row r="488" ht="99.95" customHeight="1"/>
    <row r="489" ht="99.95" customHeight="1"/>
    <row r="490" ht="99.95" customHeight="1"/>
    <row r="491" ht="99.95" customHeight="1"/>
    <row r="492" ht="99.95" customHeight="1"/>
    <row r="493" ht="99.95" customHeight="1"/>
    <row r="494" ht="99.95" customHeight="1"/>
    <row r="495" ht="99.95" customHeight="1"/>
    <row r="496" ht="99.95" customHeight="1"/>
    <row r="497" ht="99.95" customHeight="1"/>
    <row r="498" ht="99.95" customHeight="1"/>
    <row r="499" ht="99.95" customHeight="1"/>
    <row r="500" ht="99.95" customHeight="1"/>
    <row r="501" ht="99.95" customHeight="1"/>
    <row r="502" ht="99.95" customHeight="1"/>
    <row r="503" ht="99.95" customHeight="1"/>
    <row r="504" ht="99.95" customHeight="1"/>
    <row r="505" ht="99.95" customHeight="1"/>
    <row r="506" ht="99.95" customHeight="1"/>
    <row r="507" ht="99.95" customHeight="1"/>
    <row r="508" ht="99.95" customHeight="1"/>
    <row r="509" ht="99.95" customHeight="1"/>
    <row r="510" ht="99.95" customHeight="1"/>
    <row r="511" ht="99.95" customHeight="1"/>
    <row r="512" ht="99.95" customHeight="1"/>
    <row r="513" ht="99.95" customHeight="1"/>
    <row r="514" ht="99.95" customHeight="1"/>
    <row r="515" ht="99.95" customHeight="1"/>
    <row r="516" ht="99.95" customHeight="1"/>
    <row r="517" ht="99.95" customHeight="1"/>
    <row r="518" ht="99.95" customHeight="1"/>
    <row r="519" ht="99.95" customHeight="1"/>
    <row r="520" ht="99.95" customHeight="1"/>
    <row r="521" ht="99.95" customHeight="1"/>
    <row r="522" ht="99.95" customHeight="1"/>
    <row r="523" ht="99.95" customHeight="1"/>
    <row r="524" ht="99.95" customHeight="1"/>
    <row r="525" ht="99.95" customHeight="1"/>
    <row r="526" ht="99.95" customHeight="1"/>
    <row r="527" ht="99.95" customHeight="1"/>
    <row r="528" ht="99.95" customHeight="1"/>
    <row r="529" ht="99.95" customHeight="1"/>
    <row r="530" ht="99.95" customHeight="1"/>
    <row r="531" ht="99.95" customHeight="1"/>
    <row r="532" ht="99.95" customHeight="1"/>
    <row r="533" ht="99.95" customHeight="1"/>
    <row r="534" ht="99.95" customHeight="1"/>
    <row r="535" ht="99.95" customHeight="1"/>
    <row r="536" ht="99.95" customHeight="1"/>
    <row r="537" ht="99.95" customHeight="1"/>
    <row r="538" ht="99.95" customHeight="1"/>
    <row r="539" ht="99.95" customHeight="1"/>
    <row r="540" ht="99.95" customHeight="1"/>
    <row r="541" ht="99.95" customHeight="1"/>
    <row r="542" ht="99.95" customHeight="1"/>
    <row r="543" ht="99.95" customHeight="1"/>
    <row r="544" ht="99.95" customHeight="1"/>
    <row r="545" ht="99.95" customHeight="1"/>
    <row r="546" ht="99.95" customHeight="1"/>
    <row r="547" ht="99.95" customHeight="1"/>
    <row r="548" ht="99.95" customHeight="1"/>
    <row r="549" ht="99.95" customHeight="1"/>
    <row r="550" ht="99.95" customHeight="1"/>
    <row r="551" ht="99.95" customHeight="1"/>
    <row r="552" ht="99.95" customHeight="1"/>
    <row r="553" ht="99.95" customHeight="1"/>
    <row r="554" ht="99.95" customHeight="1"/>
    <row r="555" ht="99.95" customHeight="1"/>
    <row r="556" ht="99.95" customHeight="1"/>
    <row r="557" ht="99.95" customHeight="1"/>
    <row r="558" ht="99.95" customHeight="1"/>
    <row r="559" ht="99.95" customHeight="1"/>
    <row r="560" ht="99.95" customHeight="1"/>
    <row r="561" ht="99.95" customHeight="1"/>
    <row r="562" ht="99.95" customHeight="1"/>
    <row r="563" ht="99.95" customHeight="1"/>
    <row r="564" ht="99.95" customHeight="1"/>
    <row r="565" ht="99.95" customHeight="1"/>
    <row r="566" ht="99.95" customHeight="1"/>
    <row r="567" ht="99.95" customHeight="1"/>
    <row r="568" ht="99.95" customHeight="1"/>
    <row r="569" ht="99.95" customHeight="1"/>
    <row r="570" ht="99.95" customHeight="1"/>
    <row r="571" ht="99.95" customHeight="1"/>
    <row r="572" ht="99.95" customHeight="1"/>
    <row r="573" ht="99.95" customHeight="1"/>
    <row r="574" ht="99.95" customHeight="1"/>
    <row r="575" ht="99.95" customHeight="1"/>
    <row r="576" ht="99.95" customHeight="1"/>
    <row r="577" ht="99.95" customHeight="1"/>
    <row r="578" ht="99.95" customHeight="1"/>
    <row r="579" ht="99.95" customHeight="1"/>
    <row r="580" ht="99.95" customHeight="1"/>
    <row r="581" ht="99.95" customHeight="1"/>
    <row r="582" ht="99.95" customHeight="1"/>
    <row r="583" ht="99.95" customHeight="1"/>
    <row r="584" ht="99.95" customHeight="1"/>
    <row r="585" ht="99.95" customHeight="1"/>
    <row r="586" ht="99.95" customHeight="1"/>
    <row r="587" ht="99.95" customHeight="1"/>
    <row r="588" ht="99.95" customHeight="1"/>
    <row r="589" ht="99.95" customHeight="1"/>
    <row r="590" ht="99.95" customHeight="1"/>
    <row r="591" ht="99.95" customHeight="1"/>
    <row r="592" ht="99.95" customHeight="1"/>
    <row r="593" ht="99.95" customHeight="1"/>
    <row r="594" ht="99.95" customHeight="1"/>
    <row r="595" ht="99.95" customHeight="1"/>
    <row r="596" ht="99.95" customHeight="1"/>
    <row r="597" ht="99.95" customHeight="1"/>
    <row r="598" ht="99.95" customHeight="1"/>
    <row r="599" ht="99.95" customHeight="1"/>
    <row r="600" ht="99.95" customHeight="1"/>
    <row r="601" ht="99.95" customHeight="1"/>
    <row r="602" ht="99.95" customHeight="1"/>
    <row r="603" ht="99.95" customHeight="1"/>
    <row r="604" ht="99.95" customHeight="1"/>
    <row r="605" ht="99.95" customHeight="1"/>
    <row r="606" ht="99.95" customHeight="1"/>
    <row r="607" ht="99.95" customHeight="1"/>
    <row r="608" ht="99.95" customHeight="1"/>
    <row r="609" ht="99.95" customHeight="1"/>
    <row r="610" ht="99.95" customHeight="1"/>
    <row r="611" ht="99.95" customHeight="1"/>
    <row r="612" ht="99.95" customHeight="1"/>
    <row r="613" ht="99.95" customHeight="1"/>
    <row r="614" ht="99.95" customHeight="1"/>
    <row r="615" ht="99.95" customHeight="1"/>
    <row r="616" ht="99.95" customHeight="1"/>
    <row r="617" ht="99.95" customHeight="1"/>
    <row r="618" ht="99.95" customHeight="1"/>
    <row r="619" ht="99.95" customHeight="1"/>
    <row r="620" ht="99.95" customHeight="1"/>
    <row r="621" ht="99.95" customHeight="1"/>
    <row r="622" ht="99.95" customHeight="1"/>
    <row r="623" ht="99.95" customHeight="1"/>
    <row r="624" ht="99.95" customHeight="1"/>
    <row r="625" ht="99.95" customHeight="1"/>
    <row r="626" ht="99.95" customHeight="1"/>
  </sheetData>
  <sheetProtection formatCells="0" selectLockedCells="1"/>
  <mergeCells count="4">
    <mergeCell ref="A76:H76"/>
    <mergeCell ref="B1:H1"/>
    <mergeCell ref="B2:H2"/>
    <mergeCell ref="D65:F65"/>
  </mergeCells>
  <phoneticPr fontId="0" type="noConversion"/>
  <printOptions horizontalCentered="1" gridLines="1" gridLinesSet="0"/>
  <pageMargins left="0.5" right="0.5" top="0.5" bottom="0" header="0" footer="0"/>
  <pageSetup scale="44" orientation="portrait" horizontalDpi="1200" verticalDpi="1200" r:id="rId1"/>
  <headerFooter alignWithMargins="0"/>
  <ignoredErrors>
    <ignoredError sqref="D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Q55"/>
  <sheetViews>
    <sheetView zoomScaleNormal="100" zoomScalePageLayoutView="59" workbookViewId="0">
      <selection activeCell="C38" sqref="C38"/>
    </sheetView>
  </sheetViews>
  <sheetFormatPr defaultColWidth="8.88671875" defaultRowHeight="15"/>
  <cols>
    <col min="1" max="1" width="35.6640625" style="31" customWidth="1"/>
    <col min="2" max="2" width="18.109375" style="31" customWidth="1"/>
    <col min="3" max="4" width="13.6640625" style="31" customWidth="1"/>
    <col min="5" max="11" width="11.6640625" style="31" customWidth="1"/>
    <col min="12" max="12" width="14.33203125" style="31" customWidth="1"/>
    <col min="13" max="13" width="12.6640625" style="31" customWidth="1"/>
    <col min="14" max="14" width="14.109375" style="31" customWidth="1"/>
    <col min="15" max="15" width="12.6640625" style="31" customWidth="1"/>
    <col min="16" max="16" width="13" style="31" customWidth="1"/>
    <col min="17" max="17" width="12.6640625" style="31" customWidth="1"/>
    <col min="18" max="256" width="8.88671875" style="31"/>
    <col min="257" max="257" width="35.6640625" style="31" customWidth="1"/>
    <col min="258" max="258" width="18.109375" style="31" customWidth="1"/>
    <col min="259" max="260" width="13.6640625" style="31" customWidth="1"/>
    <col min="261" max="267" width="11.6640625" style="31" customWidth="1"/>
    <col min="268" max="268" width="14.33203125" style="31" customWidth="1"/>
    <col min="269" max="269" width="12.6640625" style="31" customWidth="1"/>
    <col min="270" max="270" width="14.109375" style="31" customWidth="1"/>
    <col min="271" max="271" width="12.6640625" style="31" customWidth="1"/>
    <col min="272" max="272" width="13" style="31" customWidth="1"/>
    <col min="273" max="273" width="12.6640625" style="31" customWidth="1"/>
    <col min="274" max="512" width="8.88671875" style="31"/>
    <col min="513" max="513" width="35.6640625" style="31" customWidth="1"/>
    <col min="514" max="514" width="18.109375" style="31" customWidth="1"/>
    <col min="515" max="516" width="13.6640625" style="31" customWidth="1"/>
    <col min="517" max="523" width="11.6640625" style="31" customWidth="1"/>
    <col min="524" max="524" width="14.33203125" style="31" customWidth="1"/>
    <col min="525" max="525" width="12.6640625" style="31" customWidth="1"/>
    <col min="526" max="526" width="14.109375" style="31" customWidth="1"/>
    <col min="527" max="527" width="12.6640625" style="31" customWidth="1"/>
    <col min="528" max="528" width="13" style="31" customWidth="1"/>
    <col min="529" max="529" width="12.6640625" style="31" customWidth="1"/>
    <col min="530" max="768" width="8.88671875" style="31"/>
    <col min="769" max="769" width="35.6640625" style="31" customWidth="1"/>
    <col min="770" max="770" width="18.109375" style="31" customWidth="1"/>
    <col min="771" max="772" width="13.6640625" style="31" customWidth="1"/>
    <col min="773" max="779" width="11.6640625" style="31" customWidth="1"/>
    <col min="780" max="780" width="14.33203125" style="31" customWidth="1"/>
    <col min="781" max="781" width="12.6640625" style="31" customWidth="1"/>
    <col min="782" max="782" width="14.109375" style="31" customWidth="1"/>
    <col min="783" max="783" width="12.6640625" style="31" customWidth="1"/>
    <col min="784" max="784" width="13" style="31" customWidth="1"/>
    <col min="785" max="785" width="12.6640625" style="31" customWidth="1"/>
    <col min="786" max="1024" width="8.88671875" style="31"/>
    <col min="1025" max="1025" width="35.6640625" style="31" customWidth="1"/>
    <col min="1026" max="1026" width="18.109375" style="31" customWidth="1"/>
    <col min="1027" max="1028" width="13.6640625" style="31" customWidth="1"/>
    <col min="1029" max="1035" width="11.6640625" style="31" customWidth="1"/>
    <col min="1036" max="1036" width="14.33203125" style="31" customWidth="1"/>
    <col min="1037" max="1037" width="12.6640625" style="31" customWidth="1"/>
    <col min="1038" max="1038" width="14.109375" style="31" customWidth="1"/>
    <col min="1039" max="1039" width="12.6640625" style="31" customWidth="1"/>
    <col min="1040" max="1040" width="13" style="31" customWidth="1"/>
    <col min="1041" max="1041" width="12.6640625" style="31" customWidth="1"/>
    <col min="1042" max="1280" width="8.88671875" style="31"/>
    <col min="1281" max="1281" width="35.6640625" style="31" customWidth="1"/>
    <col min="1282" max="1282" width="18.109375" style="31" customWidth="1"/>
    <col min="1283" max="1284" width="13.6640625" style="31" customWidth="1"/>
    <col min="1285" max="1291" width="11.6640625" style="31" customWidth="1"/>
    <col min="1292" max="1292" width="14.33203125" style="31" customWidth="1"/>
    <col min="1293" max="1293" width="12.6640625" style="31" customWidth="1"/>
    <col min="1294" max="1294" width="14.109375" style="31" customWidth="1"/>
    <col min="1295" max="1295" width="12.6640625" style="31" customWidth="1"/>
    <col min="1296" max="1296" width="13" style="31" customWidth="1"/>
    <col min="1297" max="1297" width="12.6640625" style="31" customWidth="1"/>
    <col min="1298" max="1536" width="8.88671875" style="31"/>
    <col min="1537" max="1537" width="35.6640625" style="31" customWidth="1"/>
    <col min="1538" max="1538" width="18.109375" style="31" customWidth="1"/>
    <col min="1539" max="1540" width="13.6640625" style="31" customWidth="1"/>
    <col min="1541" max="1547" width="11.6640625" style="31" customWidth="1"/>
    <col min="1548" max="1548" width="14.33203125" style="31" customWidth="1"/>
    <col min="1549" max="1549" width="12.6640625" style="31" customWidth="1"/>
    <col min="1550" max="1550" width="14.109375" style="31" customWidth="1"/>
    <col min="1551" max="1551" width="12.6640625" style="31" customWidth="1"/>
    <col min="1552" max="1552" width="13" style="31" customWidth="1"/>
    <col min="1553" max="1553" width="12.6640625" style="31" customWidth="1"/>
    <col min="1554" max="1792" width="8.88671875" style="31"/>
    <col min="1793" max="1793" width="35.6640625" style="31" customWidth="1"/>
    <col min="1794" max="1794" width="18.109375" style="31" customWidth="1"/>
    <col min="1795" max="1796" width="13.6640625" style="31" customWidth="1"/>
    <col min="1797" max="1803" width="11.6640625" style="31" customWidth="1"/>
    <col min="1804" max="1804" width="14.33203125" style="31" customWidth="1"/>
    <col min="1805" max="1805" width="12.6640625" style="31" customWidth="1"/>
    <col min="1806" max="1806" width="14.109375" style="31" customWidth="1"/>
    <col min="1807" max="1807" width="12.6640625" style="31" customWidth="1"/>
    <col min="1808" max="1808" width="13" style="31" customWidth="1"/>
    <col min="1809" max="1809" width="12.6640625" style="31" customWidth="1"/>
    <col min="1810" max="2048" width="8.88671875" style="31"/>
    <col min="2049" max="2049" width="35.6640625" style="31" customWidth="1"/>
    <col min="2050" max="2050" width="18.109375" style="31" customWidth="1"/>
    <col min="2051" max="2052" width="13.6640625" style="31" customWidth="1"/>
    <col min="2053" max="2059" width="11.6640625" style="31" customWidth="1"/>
    <col min="2060" max="2060" width="14.33203125" style="31" customWidth="1"/>
    <col min="2061" max="2061" width="12.6640625" style="31" customWidth="1"/>
    <col min="2062" max="2062" width="14.109375" style="31" customWidth="1"/>
    <col min="2063" max="2063" width="12.6640625" style="31" customWidth="1"/>
    <col min="2064" max="2064" width="13" style="31" customWidth="1"/>
    <col min="2065" max="2065" width="12.6640625" style="31" customWidth="1"/>
    <col min="2066" max="2304" width="8.88671875" style="31"/>
    <col min="2305" max="2305" width="35.6640625" style="31" customWidth="1"/>
    <col min="2306" max="2306" width="18.109375" style="31" customWidth="1"/>
    <col min="2307" max="2308" width="13.6640625" style="31" customWidth="1"/>
    <col min="2309" max="2315" width="11.6640625" style="31" customWidth="1"/>
    <col min="2316" max="2316" width="14.33203125" style="31" customWidth="1"/>
    <col min="2317" max="2317" width="12.6640625" style="31" customWidth="1"/>
    <col min="2318" max="2318" width="14.109375" style="31" customWidth="1"/>
    <col min="2319" max="2319" width="12.6640625" style="31" customWidth="1"/>
    <col min="2320" max="2320" width="13" style="31" customWidth="1"/>
    <col min="2321" max="2321" width="12.6640625" style="31" customWidth="1"/>
    <col min="2322" max="2560" width="8.88671875" style="31"/>
    <col min="2561" max="2561" width="35.6640625" style="31" customWidth="1"/>
    <col min="2562" max="2562" width="18.109375" style="31" customWidth="1"/>
    <col min="2563" max="2564" width="13.6640625" style="31" customWidth="1"/>
    <col min="2565" max="2571" width="11.6640625" style="31" customWidth="1"/>
    <col min="2572" max="2572" width="14.33203125" style="31" customWidth="1"/>
    <col min="2573" max="2573" width="12.6640625" style="31" customWidth="1"/>
    <col min="2574" max="2574" width="14.109375" style="31" customWidth="1"/>
    <col min="2575" max="2575" width="12.6640625" style="31" customWidth="1"/>
    <col min="2576" max="2576" width="13" style="31" customWidth="1"/>
    <col min="2577" max="2577" width="12.6640625" style="31" customWidth="1"/>
    <col min="2578" max="2816" width="8.88671875" style="31"/>
    <col min="2817" max="2817" width="35.6640625" style="31" customWidth="1"/>
    <col min="2818" max="2818" width="18.109375" style="31" customWidth="1"/>
    <col min="2819" max="2820" width="13.6640625" style="31" customWidth="1"/>
    <col min="2821" max="2827" width="11.6640625" style="31" customWidth="1"/>
    <col min="2828" max="2828" width="14.33203125" style="31" customWidth="1"/>
    <col min="2829" max="2829" width="12.6640625" style="31" customWidth="1"/>
    <col min="2830" max="2830" width="14.109375" style="31" customWidth="1"/>
    <col min="2831" max="2831" width="12.6640625" style="31" customWidth="1"/>
    <col min="2832" max="2832" width="13" style="31" customWidth="1"/>
    <col min="2833" max="2833" width="12.6640625" style="31" customWidth="1"/>
    <col min="2834" max="3072" width="8.88671875" style="31"/>
    <col min="3073" max="3073" width="35.6640625" style="31" customWidth="1"/>
    <col min="3074" max="3074" width="18.109375" style="31" customWidth="1"/>
    <col min="3075" max="3076" width="13.6640625" style="31" customWidth="1"/>
    <col min="3077" max="3083" width="11.6640625" style="31" customWidth="1"/>
    <col min="3084" max="3084" width="14.33203125" style="31" customWidth="1"/>
    <col min="3085" max="3085" width="12.6640625" style="31" customWidth="1"/>
    <col min="3086" max="3086" width="14.109375" style="31" customWidth="1"/>
    <col min="3087" max="3087" width="12.6640625" style="31" customWidth="1"/>
    <col min="3088" max="3088" width="13" style="31" customWidth="1"/>
    <col min="3089" max="3089" width="12.6640625" style="31" customWidth="1"/>
    <col min="3090" max="3328" width="8.88671875" style="31"/>
    <col min="3329" max="3329" width="35.6640625" style="31" customWidth="1"/>
    <col min="3330" max="3330" width="18.109375" style="31" customWidth="1"/>
    <col min="3331" max="3332" width="13.6640625" style="31" customWidth="1"/>
    <col min="3333" max="3339" width="11.6640625" style="31" customWidth="1"/>
    <col min="3340" max="3340" width="14.33203125" style="31" customWidth="1"/>
    <col min="3341" max="3341" width="12.6640625" style="31" customWidth="1"/>
    <col min="3342" max="3342" width="14.109375" style="31" customWidth="1"/>
    <col min="3343" max="3343" width="12.6640625" style="31" customWidth="1"/>
    <col min="3344" max="3344" width="13" style="31" customWidth="1"/>
    <col min="3345" max="3345" width="12.6640625" style="31" customWidth="1"/>
    <col min="3346" max="3584" width="8.88671875" style="31"/>
    <col min="3585" max="3585" width="35.6640625" style="31" customWidth="1"/>
    <col min="3586" max="3586" width="18.109375" style="31" customWidth="1"/>
    <col min="3587" max="3588" width="13.6640625" style="31" customWidth="1"/>
    <col min="3589" max="3595" width="11.6640625" style="31" customWidth="1"/>
    <col min="3596" max="3596" width="14.33203125" style="31" customWidth="1"/>
    <col min="3597" max="3597" width="12.6640625" style="31" customWidth="1"/>
    <col min="3598" max="3598" width="14.109375" style="31" customWidth="1"/>
    <col min="3599" max="3599" width="12.6640625" style="31" customWidth="1"/>
    <col min="3600" max="3600" width="13" style="31" customWidth="1"/>
    <col min="3601" max="3601" width="12.6640625" style="31" customWidth="1"/>
    <col min="3602" max="3840" width="8.88671875" style="31"/>
    <col min="3841" max="3841" width="35.6640625" style="31" customWidth="1"/>
    <col min="3842" max="3842" width="18.109375" style="31" customWidth="1"/>
    <col min="3843" max="3844" width="13.6640625" style="31" customWidth="1"/>
    <col min="3845" max="3851" width="11.6640625" style="31" customWidth="1"/>
    <col min="3852" max="3852" width="14.33203125" style="31" customWidth="1"/>
    <col min="3853" max="3853" width="12.6640625" style="31" customWidth="1"/>
    <col min="3854" max="3854" width="14.109375" style="31" customWidth="1"/>
    <col min="3855" max="3855" width="12.6640625" style="31" customWidth="1"/>
    <col min="3856" max="3856" width="13" style="31" customWidth="1"/>
    <col min="3857" max="3857" width="12.6640625" style="31" customWidth="1"/>
    <col min="3858" max="4096" width="8.88671875" style="31"/>
    <col min="4097" max="4097" width="35.6640625" style="31" customWidth="1"/>
    <col min="4098" max="4098" width="18.109375" style="31" customWidth="1"/>
    <col min="4099" max="4100" width="13.6640625" style="31" customWidth="1"/>
    <col min="4101" max="4107" width="11.6640625" style="31" customWidth="1"/>
    <col min="4108" max="4108" width="14.33203125" style="31" customWidth="1"/>
    <col min="4109" max="4109" width="12.6640625" style="31" customWidth="1"/>
    <col min="4110" max="4110" width="14.109375" style="31" customWidth="1"/>
    <col min="4111" max="4111" width="12.6640625" style="31" customWidth="1"/>
    <col min="4112" max="4112" width="13" style="31" customWidth="1"/>
    <col min="4113" max="4113" width="12.6640625" style="31" customWidth="1"/>
    <col min="4114" max="4352" width="8.88671875" style="31"/>
    <col min="4353" max="4353" width="35.6640625" style="31" customWidth="1"/>
    <col min="4354" max="4354" width="18.109375" style="31" customWidth="1"/>
    <col min="4355" max="4356" width="13.6640625" style="31" customWidth="1"/>
    <col min="4357" max="4363" width="11.6640625" style="31" customWidth="1"/>
    <col min="4364" max="4364" width="14.33203125" style="31" customWidth="1"/>
    <col min="4365" max="4365" width="12.6640625" style="31" customWidth="1"/>
    <col min="4366" max="4366" width="14.109375" style="31" customWidth="1"/>
    <col min="4367" max="4367" width="12.6640625" style="31" customWidth="1"/>
    <col min="4368" max="4368" width="13" style="31" customWidth="1"/>
    <col min="4369" max="4369" width="12.6640625" style="31" customWidth="1"/>
    <col min="4370" max="4608" width="8.88671875" style="31"/>
    <col min="4609" max="4609" width="35.6640625" style="31" customWidth="1"/>
    <col min="4610" max="4610" width="18.109375" style="31" customWidth="1"/>
    <col min="4611" max="4612" width="13.6640625" style="31" customWidth="1"/>
    <col min="4613" max="4619" width="11.6640625" style="31" customWidth="1"/>
    <col min="4620" max="4620" width="14.33203125" style="31" customWidth="1"/>
    <col min="4621" max="4621" width="12.6640625" style="31" customWidth="1"/>
    <col min="4622" max="4622" width="14.109375" style="31" customWidth="1"/>
    <col min="4623" max="4623" width="12.6640625" style="31" customWidth="1"/>
    <col min="4624" max="4624" width="13" style="31" customWidth="1"/>
    <col min="4625" max="4625" width="12.6640625" style="31" customWidth="1"/>
    <col min="4626" max="4864" width="8.88671875" style="31"/>
    <col min="4865" max="4865" width="35.6640625" style="31" customWidth="1"/>
    <col min="4866" max="4866" width="18.109375" style="31" customWidth="1"/>
    <col min="4867" max="4868" width="13.6640625" style="31" customWidth="1"/>
    <col min="4869" max="4875" width="11.6640625" style="31" customWidth="1"/>
    <col min="4876" max="4876" width="14.33203125" style="31" customWidth="1"/>
    <col min="4877" max="4877" width="12.6640625" style="31" customWidth="1"/>
    <col min="4878" max="4878" width="14.109375" style="31" customWidth="1"/>
    <col min="4879" max="4879" width="12.6640625" style="31" customWidth="1"/>
    <col min="4880" max="4880" width="13" style="31" customWidth="1"/>
    <col min="4881" max="4881" width="12.6640625" style="31" customWidth="1"/>
    <col min="4882" max="5120" width="8.88671875" style="31"/>
    <col min="5121" max="5121" width="35.6640625" style="31" customWidth="1"/>
    <col min="5122" max="5122" width="18.109375" style="31" customWidth="1"/>
    <col min="5123" max="5124" width="13.6640625" style="31" customWidth="1"/>
    <col min="5125" max="5131" width="11.6640625" style="31" customWidth="1"/>
    <col min="5132" max="5132" width="14.33203125" style="31" customWidth="1"/>
    <col min="5133" max="5133" width="12.6640625" style="31" customWidth="1"/>
    <col min="5134" max="5134" width="14.109375" style="31" customWidth="1"/>
    <col min="5135" max="5135" width="12.6640625" style="31" customWidth="1"/>
    <col min="5136" max="5136" width="13" style="31" customWidth="1"/>
    <col min="5137" max="5137" width="12.6640625" style="31" customWidth="1"/>
    <col min="5138" max="5376" width="8.88671875" style="31"/>
    <col min="5377" max="5377" width="35.6640625" style="31" customWidth="1"/>
    <col min="5378" max="5378" width="18.109375" style="31" customWidth="1"/>
    <col min="5379" max="5380" width="13.6640625" style="31" customWidth="1"/>
    <col min="5381" max="5387" width="11.6640625" style="31" customWidth="1"/>
    <col min="5388" max="5388" width="14.33203125" style="31" customWidth="1"/>
    <col min="5389" max="5389" width="12.6640625" style="31" customWidth="1"/>
    <col min="5390" max="5390" width="14.109375" style="31" customWidth="1"/>
    <col min="5391" max="5391" width="12.6640625" style="31" customWidth="1"/>
    <col min="5392" max="5392" width="13" style="31" customWidth="1"/>
    <col min="5393" max="5393" width="12.6640625" style="31" customWidth="1"/>
    <col min="5394" max="5632" width="8.88671875" style="31"/>
    <col min="5633" max="5633" width="35.6640625" style="31" customWidth="1"/>
    <col min="5634" max="5634" width="18.109375" style="31" customWidth="1"/>
    <col min="5635" max="5636" width="13.6640625" style="31" customWidth="1"/>
    <col min="5637" max="5643" width="11.6640625" style="31" customWidth="1"/>
    <col min="5644" max="5644" width="14.33203125" style="31" customWidth="1"/>
    <col min="5645" max="5645" width="12.6640625" style="31" customWidth="1"/>
    <col min="5646" max="5646" width="14.109375" style="31" customWidth="1"/>
    <col min="5647" max="5647" width="12.6640625" style="31" customWidth="1"/>
    <col min="5648" max="5648" width="13" style="31" customWidth="1"/>
    <col min="5649" max="5649" width="12.6640625" style="31" customWidth="1"/>
    <col min="5650" max="5888" width="8.88671875" style="31"/>
    <col min="5889" max="5889" width="35.6640625" style="31" customWidth="1"/>
    <col min="5890" max="5890" width="18.109375" style="31" customWidth="1"/>
    <col min="5891" max="5892" width="13.6640625" style="31" customWidth="1"/>
    <col min="5893" max="5899" width="11.6640625" style="31" customWidth="1"/>
    <col min="5900" max="5900" width="14.33203125" style="31" customWidth="1"/>
    <col min="5901" max="5901" width="12.6640625" style="31" customWidth="1"/>
    <col min="5902" max="5902" width="14.109375" style="31" customWidth="1"/>
    <col min="5903" max="5903" width="12.6640625" style="31" customWidth="1"/>
    <col min="5904" max="5904" width="13" style="31" customWidth="1"/>
    <col min="5905" max="5905" width="12.6640625" style="31" customWidth="1"/>
    <col min="5906" max="6144" width="8.88671875" style="31"/>
    <col min="6145" max="6145" width="35.6640625" style="31" customWidth="1"/>
    <col min="6146" max="6146" width="18.109375" style="31" customWidth="1"/>
    <col min="6147" max="6148" width="13.6640625" style="31" customWidth="1"/>
    <col min="6149" max="6155" width="11.6640625" style="31" customWidth="1"/>
    <col min="6156" max="6156" width="14.33203125" style="31" customWidth="1"/>
    <col min="6157" max="6157" width="12.6640625" style="31" customWidth="1"/>
    <col min="6158" max="6158" width="14.109375" style="31" customWidth="1"/>
    <col min="6159" max="6159" width="12.6640625" style="31" customWidth="1"/>
    <col min="6160" max="6160" width="13" style="31" customWidth="1"/>
    <col min="6161" max="6161" width="12.6640625" style="31" customWidth="1"/>
    <col min="6162" max="6400" width="8.88671875" style="31"/>
    <col min="6401" max="6401" width="35.6640625" style="31" customWidth="1"/>
    <col min="6402" max="6402" width="18.109375" style="31" customWidth="1"/>
    <col min="6403" max="6404" width="13.6640625" style="31" customWidth="1"/>
    <col min="6405" max="6411" width="11.6640625" style="31" customWidth="1"/>
    <col min="6412" max="6412" width="14.33203125" style="31" customWidth="1"/>
    <col min="6413" max="6413" width="12.6640625" style="31" customWidth="1"/>
    <col min="6414" max="6414" width="14.109375" style="31" customWidth="1"/>
    <col min="6415" max="6415" width="12.6640625" style="31" customWidth="1"/>
    <col min="6416" max="6416" width="13" style="31" customWidth="1"/>
    <col min="6417" max="6417" width="12.6640625" style="31" customWidth="1"/>
    <col min="6418" max="6656" width="8.88671875" style="31"/>
    <col min="6657" max="6657" width="35.6640625" style="31" customWidth="1"/>
    <col min="6658" max="6658" width="18.109375" style="31" customWidth="1"/>
    <col min="6659" max="6660" width="13.6640625" style="31" customWidth="1"/>
    <col min="6661" max="6667" width="11.6640625" style="31" customWidth="1"/>
    <col min="6668" max="6668" width="14.33203125" style="31" customWidth="1"/>
    <col min="6669" max="6669" width="12.6640625" style="31" customWidth="1"/>
    <col min="6670" max="6670" width="14.109375" style="31" customWidth="1"/>
    <col min="6671" max="6671" width="12.6640625" style="31" customWidth="1"/>
    <col min="6672" max="6672" width="13" style="31" customWidth="1"/>
    <col min="6673" max="6673" width="12.6640625" style="31" customWidth="1"/>
    <col min="6674" max="6912" width="8.88671875" style="31"/>
    <col min="6913" max="6913" width="35.6640625" style="31" customWidth="1"/>
    <col min="6914" max="6914" width="18.109375" style="31" customWidth="1"/>
    <col min="6915" max="6916" width="13.6640625" style="31" customWidth="1"/>
    <col min="6917" max="6923" width="11.6640625" style="31" customWidth="1"/>
    <col min="6924" max="6924" width="14.33203125" style="31" customWidth="1"/>
    <col min="6925" max="6925" width="12.6640625" style="31" customWidth="1"/>
    <col min="6926" max="6926" width="14.109375" style="31" customWidth="1"/>
    <col min="6927" max="6927" width="12.6640625" style="31" customWidth="1"/>
    <col min="6928" max="6928" width="13" style="31" customWidth="1"/>
    <col min="6929" max="6929" width="12.6640625" style="31" customWidth="1"/>
    <col min="6930" max="7168" width="8.88671875" style="31"/>
    <col min="7169" max="7169" width="35.6640625" style="31" customWidth="1"/>
    <col min="7170" max="7170" width="18.109375" style="31" customWidth="1"/>
    <col min="7171" max="7172" width="13.6640625" style="31" customWidth="1"/>
    <col min="7173" max="7179" width="11.6640625" style="31" customWidth="1"/>
    <col min="7180" max="7180" width="14.33203125" style="31" customWidth="1"/>
    <col min="7181" max="7181" width="12.6640625" style="31" customWidth="1"/>
    <col min="7182" max="7182" width="14.109375" style="31" customWidth="1"/>
    <col min="7183" max="7183" width="12.6640625" style="31" customWidth="1"/>
    <col min="7184" max="7184" width="13" style="31" customWidth="1"/>
    <col min="7185" max="7185" width="12.6640625" style="31" customWidth="1"/>
    <col min="7186" max="7424" width="8.88671875" style="31"/>
    <col min="7425" max="7425" width="35.6640625" style="31" customWidth="1"/>
    <col min="7426" max="7426" width="18.109375" style="31" customWidth="1"/>
    <col min="7427" max="7428" width="13.6640625" style="31" customWidth="1"/>
    <col min="7429" max="7435" width="11.6640625" style="31" customWidth="1"/>
    <col min="7436" max="7436" width="14.33203125" style="31" customWidth="1"/>
    <col min="7437" max="7437" width="12.6640625" style="31" customWidth="1"/>
    <col min="7438" max="7438" width="14.109375" style="31" customWidth="1"/>
    <col min="7439" max="7439" width="12.6640625" style="31" customWidth="1"/>
    <col min="7440" max="7440" width="13" style="31" customWidth="1"/>
    <col min="7441" max="7441" width="12.6640625" style="31" customWidth="1"/>
    <col min="7442" max="7680" width="8.88671875" style="31"/>
    <col min="7681" max="7681" width="35.6640625" style="31" customWidth="1"/>
    <col min="7682" max="7682" width="18.109375" style="31" customWidth="1"/>
    <col min="7683" max="7684" width="13.6640625" style="31" customWidth="1"/>
    <col min="7685" max="7691" width="11.6640625" style="31" customWidth="1"/>
    <col min="7692" max="7692" width="14.33203125" style="31" customWidth="1"/>
    <col min="7693" max="7693" width="12.6640625" style="31" customWidth="1"/>
    <col min="7694" max="7694" width="14.109375" style="31" customWidth="1"/>
    <col min="7695" max="7695" width="12.6640625" style="31" customWidth="1"/>
    <col min="7696" max="7696" width="13" style="31" customWidth="1"/>
    <col min="7697" max="7697" width="12.6640625" style="31" customWidth="1"/>
    <col min="7698" max="7936" width="8.88671875" style="31"/>
    <col min="7937" max="7937" width="35.6640625" style="31" customWidth="1"/>
    <col min="7938" max="7938" width="18.109375" style="31" customWidth="1"/>
    <col min="7939" max="7940" width="13.6640625" style="31" customWidth="1"/>
    <col min="7941" max="7947" width="11.6640625" style="31" customWidth="1"/>
    <col min="7948" max="7948" width="14.33203125" style="31" customWidth="1"/>
    <col min="7949" max="7949" width="12.6640625" style="31" customWidth="1"/>
    <col min="7950" max="7950" width="14.109375" style="31" customWidth="1"/>
    <col min="7951" max="7951" width="12.6640625" style="31" customWidth="1"/>
    <col min="7952" max="7952" width="13" style="31" customWidth="1"/>
    <col min="7953" max="7953" width="12.6640625" style="31" customWidth="1"/>
    <col min="7954" max="8192" width="8.88671875" style="31"/>
    <col min="8193" max="8193" width="35.6640625" style="31" customWidth="1"/>
    <col min="8194" max="8194" width="18.109375" style="31" customWidth="1"/>
    <col min="8195" max="8196" width="13.6640625" style="31" customWidth="1"/>
    <col min="8197" max="8203" width="11.6640625" style="31" customWidth="1"/>
    <col min="8204" max="8204" width="14.33203125" style="31" customWidth="1"/>
    <col min="8205" max="8205" width="12.6640625" style="31" customWidth="1"/>
    <col min="8206" max="8206" width="14.109375" style="31" customWidth="1"/>
    <col min="8207" max="8207" width="12.6640625" style="31" customWidth="1"/>
    <col min="8208" max="8208" width="13" style="31" customWidth="1"/>
    <col min="8209" max="8209" width="12.6640625" style="31" customWidth="1"/>
    <col min="8210" max="8448" width="8.88671875" style="31"/>
    <col min="8449" max="8449" width="35.6640625" style="31" customWidth="1"/>
    <col min="8450" max="8450" width="18.109375" style="31" customWidth="1"/>
    <col min="8451" max="8452" width="13.6640625" style="31" customWidth="1"/>
    <col min="8453" max="8459" width="11.6640625" style="31" customWidth="1"/>
    <col min="8460" max="8460" width="14.33203125" style="31" customWidth="1"/>
    <col min="8461" max="8461" width="12.6640625" style="31" customWidth="1"/>
    <col min="8462" max="8462" width="14.109375" style="31" customWidth="1"/>
    <col min="8463" max="8463" width="12.6640625" style="31" customWidth="1"/>
    <col min="8464" max="8464" width="13" style="31" customWidth="1"/>
    <col min="8465" max="8465" width="12.6640625" style="31" customWidth="1"/>
    <col min="8466" max="8704" width="8.88671875" style="31"/>
    <col min="8705" max="8705" width="35.6640625" style="31" customWidth="1"/>
    <col min="8706" max="8706" width="18.109375" style="31" customWidth="1"/>
    <col min="8707" max="8708" width="13.6640625" style="31" customWidth="1"/>
    <col min="8709" max="8715" width="11.6640625" style="31" customWidth="1"/>
    <col min="8716" max="8716" width="14.33203125" style="31" customWidth="1"/>
    <col min="8717" max="8717" width="12.6640625" style="31" customWidth="1"/>
    <col min="8718" max="8718" width="14.109375" style="31" customWidth="1"/>
    <col min="8719" max="8719" width="12.6640625" style="31" customWidth="1"/>
    <col min="8720" max="8720" width="13" style="31" customWidth="1"/>
    <col min="8721" max="8721" width="12.6640625" style="31" customWidth="1"/>
    <col min="8722" max="8960" width="8.88671875" style="31"/>
    <col min="8961" max="8961" width="35.6640625" style="31" customWidth="1"/>
    <col min="8962" max="8962" width="18.109375" style="31" customWidth="1"/>
    <col min="8963" max="8964" width="13.6640625" style="31" customWidth="1"/>
    <col min="8965" max="8971" width="11.6640625" style="31" customWidth="1"/>
    <col min="8972" max="8972" width="14.33203125" style="31" customWidth="1"/>
    <col min="8973" max="8973" width="12.6640625" style="31" customWidth="1"/>
    <col min="8974" max="8974" width="14.109375" style="31" customWidth="1"/>
    <col min="8975" max="8975" width="12.6640625" style="31" customWidth="1"/>
    <col min="8976" max="8976" width="13" style="31" customWidth="1"/>
    <col min="8977" max="8977" width="12.6640625" style="31" customWidth="1"/>
    <col min="8978" max="9216" width="8.88671875" style="31"/>
    <col min="9217" max="9217" width="35.6640625" style="31" customWidth="1"/>
    <col min="9218" max="9218" width="18.109375" style="31" customWidth="1"/>
    <col min="9219" max="9220" width="13.6640625" style="31" customWidth="1"/>
    <col min="9221" max="9227" width="11.6640625" style="31" customWidth="1"/>
    <col min="9228" max="9228" width="14.33203125" style="31" customWidth="1"/>
    <col min="9229" max="9229" width="12.6640625" style="31" customWidth="1"/>
    <col min="9230" max="9230" width="14.109375" style="31" customWidth="1"/>
    <col min="9231" max="9231" width="12.6640625" style="31" customWidth="1"/>
    <col min="9232" max="9232" width="13" style="31" customWidth="1"/>
    <col min="9233" max="9233" width="12.6640625" style="31" customWidth="1"/>
    <col min="9234" max="9472" width="8.88671875" style="31"/>
    <col min="9473" max="9473" width="35.6640625" style="31" customWidth="1"/>
    <col min="9474" max="9474" width="18.109375" style="31" customWidth="1"/>
    <col min="9475" max="9476" width="13.6640625" style="31" customWidth="1"/>
    <col min="9477" max="9483" width="11.6640625" style="31" customWidth="1"/>
    <col min="9484" max="9484" width="14.33203125" style="31" customWidth="1"/>
    <col min="9485" max="9485" width="12.6640625" style="31" customWidth="1"/>
    <col min="9486" max="9486" width="14.109375" style="31" customWidth="1"/>
    <col min="9487" max="9487" width="12.6640625" style="31" customWidth="1"/>
    <col min="9488" max="9488" width="13" style="31" customWidth="1"/>
    <col min="9489" max="9489" width="12.6640625" style="31" customWidth="1"/>
    <col min="9490" max="9728" width="8.88671875" style="31"/>
    <col min="9729" max="9729" width="35.6640625" style="31" customWidth="1"/>
    <col min="9730" max="9730" width="18.109375" style="31" customWidth="1"/>
    <col min="9731" max="9732" width="13.6640625" style="31" customWidth="1"/>
    <col min="9733" max="9739" width="11.6640625" style="31" customWidth="1"/>
    <col min="9740" max="9740" width="14.33203125" style="31" customWidth="1"/>
    <col min="9741" max="9741" width="12.6640625" style="31" customWidth="1"/>
    <col min="9742" max="9742" width="14.109375" style="31" customWidth="1"/>
    <col min="9743" max="9743" width="12.6640625" style="31" customWidth="1"/>
    <col min="9744" max="9744" width="13" style="31" customWidth="1"/>
    <col min="9745" max="9745" width="12.6640625" style="31" customWidth="1"/>
    <col min="9746" max="9984" width="8.88671875" style="31"/>
    <col min="9985" max="9985" width="35.6640625" style="31" customWidth="1"/>
    <col min="9986" max="9986" width="18.109375" style="31" customWidth="1"/>
    <col min="9987" max="9988" width="13.6640625" style="31" customWidth="1"/>
    <col min="9989" max="9995" width="11.6640625" style="31" customWidth="1"/>
    <col min="9996" max="9996" width="14.33203125" style="31" customWidth="1"/>
    <col min="9997" max="9997" width="12.6640625" style="31" customWidth="1"/>
    <col min="9998" max="9998" width="14.109375" style="31" customWidth="1"/>
    <col min="9999" max="9999" width="12.6640625" style="31" customWidth="1"/>
    <col min="10000" max="10000" width="13" style="31" customWidth="1"/>
    <col min="10001" max="10001" width="12.6640625" style="31" customWidth="1"/>
    <col min="10002" max="10240" width="8.88671875" style="31"/>
    <col min="10241" max="10241" width="35.6640625" style="31" customWidth="1"/>
    <col min="10242" max="10242" width="18.109375" style="31" customWidth="1"/>
    <col min="10243" max="10244" width="13.6640625" style="31" customWidth="1"/>
    <col min="10245" max="10251" width="11.6640625" style="31" customWidth="1"/>
    <col min="10252" max="10252" width="14.33203125" style="31" customWidth="1"/>
    <col min="10253" max="10253" width="12.6640625" style="31" customWidth="1"/>
    <col min="10254" max="10254" width="14.109375" style="31" customWidth="1"/>
    <col min="10255" max="10255" width="12.6640625" style="31" customWidth="1"/>
    <col min="10256" max="10256" width="13" style="31" customWidth="1"/>
    <col min="10257" max="10257" width="12.6640625" style="31" customWidth="1"/>
    <col min="10258" max="10496" width="8.88671875" style="31"/>
    <col min="10497" max="10497" width="35.6640625" style="31" customWidth="1"/>
    <col min="10498" max="10498" width="18.109375" style="31" customWidth="1"/>
    <col min="10499" max="10500" width="13.6640625" style="31" customWidth="1"/>
    <col min="10501" max="10507" width="11.6640625" style="31" customWidth="1"/>
    <col min="10508" max="10508" width="14.33203125" style="31" customWidth="1"/>
    <col min="10509" max="10509" width="12.6640625" style="31" customWidth="1"/>
    <col min="10510" max="10510" width="14.109375" style="31" customWidth="1"/>
    <col min="10511" max="10511" width="12.6640625" style="31" customWidth="1"/>
    <col min="10512" max="10512" width="13" style="31" customWidth="1"/>
    <col min="10513" max="10513" width="12.6640625" style="31" customWidth="1"/>
    <col min="10514" max="10752" width="8.88671875" style="31"/>
    <col min="10753" max="10753" width="35.6640625" style="31" customWidth="1"/>
    <col min="10754" max="10754" width="18.109375" style="31" customWidth="1"/>
    <col min="10755" max="10756" width="13.6640625" style="31" customWidth="1"/>
    <col min="10757" max="10763" width="11.6640625" style="31" customWidth="1"/>
    <col min="10764" max="10764" width="14.33203125" style="31" customWidth="1"/>
    <col min="10765" max="10765" width="12.6640625" style="31" customWidth="1"/>
    <col min="10766" max="10766" width="14.109375" style="31" customWidth="1"/>
    <col min="10767" max="10767" width="12.6640625" style="31" customWidth="1"/>
    <col min="10768" max="10768" width="13" style="31" customWidth="1"/>
    <col min="10769" max="10769" width="12.6640625" style="31" customWidth="1"/>
    <col min="10770" max="11008" width="8.88671875" style="31"/>
    <col min="11009" max="11009" width="35.6640625" style="31" customWidth="1"/>
    <col min="11010" max="11010" width="18.109375" style="31" customWidth="1"/>
    <col min="11011" max="11012" width="13.6640625" style="31" customWidth="1"/>
    <col min="11013" max="11019" width="11.6640625" style="31" customWidth="1"/>
    <col min="11020" max="11020" width="14.33203125" style="31" customWidth="1"/>
    <col min="11021" max="11021" width="12.6640625" style="31" customWidth="1"/>
    <col min="11022" max="11022" width="14.109375" style="31" customWidth="1"/>
    <col min="11023" max="11023" width="12.6640625" style="31" customWidth="1"/>
    <col min="11024" max="11024" width="13" style="31" customWidth="1"/>
    <col min="11025" max="11025" width="12.6640625" style="31" customWidth="1"/>
    <col min="11026" max="11264" width="8.88671875" style="31"/>
    <col min="11265" max="11265" width="35.6640625" style="31" customWidth="1"/>
    <col min="11266" max="11266" width="18.109375" style="31" customWidth="1"/>
    <col min="11267" max="11268" width="13.6640625" style="31" customWidth="1"/>
    <col min="11269" max="11275" width="11.6640625" style="31" customWidth="1"/>
    <col min="11276" max="11276" width="14.33203125" style="31" customWidth="1"/>
    <col min="11277" max="11277" width="12.6640625" style="31" customWidth="1"/>
    <col min="11278" max="11278" width="14.109375" style="31" customWidth="1"/>
    <col min="11279" max="11279" width="12.6640625" style="31" customWidth="1"/>
    <col min="11280" max="11280" width="13" style="31" customWidth="1"/>
    <col min="11281" max="11281" width="12.6640625" style="31" customWidth="1"/>
    <col min="11282" max="11520" width="8.88671875" style="31"/>
    <col min="11521" max="11521" width="35.6640625" style="31" customWidth="1"/>
    <col min="11522" max="11522" width="18.109375" style="31" customWidth="1"/>
    <col min="11523" max="11524" width="13.6640625" style="31" customWidth="1"/>
    <col min="11525" max="11531" width="11.6640625" style="31" customWidth="1"/>
    <col min="11532" max="11532" width="14.33203125" style="31" customWidth="1"/>
    <col min="11533" max="11533" width="12.6640625" style="31" customWidth="1"/>
    <col min="11534" max="11534" width="14.109375" style="31" customWidth="1"/>
    <col min="11535" max="11535" width="12.6640625" style="31" customWidth="1"/>
    <col min="11536" max="11536" width="13" style="31" customWidth="1"/>
    <col min="11537" max="11537" width="12.6640625" style="31" customWidth="1"/>
    <col min="11538" max="11776" width="8.88671875" style="31"/>
    <col min="11777" max="11777" width="35.6640625" style="31" customWidth="1"/>
    <col min="11778" max="11778" width="18.109375" style="31" customWidth="1"/>
    <col min="11779" max="11780" width="13.6640625" style="31" customWidth="1"/>
    <col min="11781" max="11787" width="11.6640625" style="31" customWidth="1"/>
    <col min="11788" max="11788" width="14.33203125" style="31" customWidth="1"/>
    <col min="11789" max="11789" width="12.6640625" style="31" customWidth="1"/>
    <col min="11790" max="11790" width="14.109375" style="31" customWidth="1"/>
    <col min="11791" max="11791" width="12.6640625" style="31" customWidth="1"/>
    <col min="11792" max="11792" width="13" style="31" customWidth="1"/>
    <col min="11793" max="11793" width="12.6640625" style="31" customWidth="1"/>
    <col min="11794" max="12032" width="8.88671875" style="31"/>
    <col min="12033" max="12033" width="35.6640625" style="31" customWidth="1"/>
    <col min="12034" max="12034" width="18.109375" style="31" customWidth="1"/>
    <col min="12035" max="12036" width="13.6640625" style="31" customWidth="1"/>
    <col min="12037" max="12043" width="11.6640625" style="31" customWidth="1"/>
    <col min="12044" max="12044" width="14.33203125" style="31" customWidth="1"/>
    <col min="12045" max="12045" width="12.6640625" style="31" customWidth="1"/>
    <col min="12046" max="12046" width="14.109375" style="31" customWidth="1"/>
    <col min="12047" max="12047" width="12.6640625" style="31" customWidth="1"/>
    <col min="12048" max="12048" width="13" style="31" customWidth="1"/>
    <col min="12049" max="12049" width="12.6640625" style="31" customWidth="1"/>
    <col min="12050" max="12288" width="8.88671875" style="31"/>
    <col min="12289" max="12289" width="35.6640625" style="31" customWidth="1"/>
    <col min="12290" max="12290" width="18.109375" style="31" customWidth="1"/>
    <col min="12291" max="12292" width="13.6640625" style="31" customWidth="1"/>
    <col min="12293" max="12299" width="11.6640625" style="31" customWidth="1"/>
    <col min="12300" max="12300" width="14.33203125" style="31" customWidth="1"/>
    <col min="12301" max="12301" width="12.6640625" style="31" customWidth="1"/>
    <col min="12302" max="12302" width="14.109375" style="31" customWidth="1"/>
    <col min="12303" max="12303" width="12.6640625" style="31" customWidth="1"/>
    <col min="12304" max="12304" width="13" style="31" customWidth="1"/>
    <col min="12305" max="12305" width="12.6640625" style="31" customWidth="1"/>
    <col min="12306" max="12544" width="8.88671875" style="31"/>
    <col min="12545" max="12545" width="35.6640625" style="31" customWidth="1"/>
    <col min="12546" max="12546" width="18.109375" style="31" customWidth="1"/>
    <col min="12547" max="12548" width="13.6640625" style="31" customWidth="1"/>
    <col min="12549" max="12555" width="11.6640625" style="31" customWidth="1"/>
    <col min="12556" max="12556" width="14.33203125" style="31" customWidth="1"/>
    <col min="12557" max="12557" width="12.6640625" style="31" customWidth="1"/>
    <col min="12558" max="12558" width="14.109375" style="31" customWidth="1"/>
    <col min="12559" max="12559" width="12.6640625" style="31" customWidth="1"/>
    <col min="12560" max="12560" width="13" style="31" customWidth="1"/>
    <col min="12561" max="12561" width="12.6640625" style="31" customWidth="1"/>
    <col min="12562" max="12800" width="8.88671875" style="31"/>
    <col min="12801" max="12801" width="35.6640625" style="31" customWidth="1"/>
    <col min="12802" max="12802" width="18.109375" style="31" customWidth="1"/>
    <col min="12803" max="12804" width="13.6640625" style="31" customWidth="1"/>
    <col min="12805" max="12811" width="11.6640625" style="31" customWidth="1"/>
    <col min="12812" max="12812" width="14.33203125" style="31" customWidth="1"/>
    <col min="12813" max="12813" width="12.6640625" style="31" customWidth="1"/>
    <col min="12814" max="12814" width="14.109375" style="31" customWidth="1"/>
    <col min="12815" max="12815" width="12.6640625" style="31" customWidth="1"/>
    <col min="12816" max="12816" width="13" style="31" customWidth="1"/>
    <col min="12817" max="12817" width="12.6640625" style="31" customWidth="1"/>
    <col min="12818" max="13056" width="8.88671875" style="31"/>
    <col min="13057" max="13057" width="35.6640625" style="31" customWidth="1"/>
    <col min="13058" max="13058" width="18.109375" style="31" customWidth="1"/>
    <col min="13059" max="13060" width="13.6640625" style="31" customWidth="1"/>
    <col min="13061" max="13067" width="11.6640625" style="31" customWidth="1"/>
    <col min="13068" max="13068" width="14.33203125" style="31" customWidth="1"/>
    <col min="13069" max="13069" width="12.6640625" style="31" customWidth="1"/>
    <col min="13070" max="13070" width="14.109375" style="31" customWidth="1"/>
    <col min="13071" max="13071" width="12.6640625" style="31" customWidth="1"/>
    <col min="13072" max="13072" width="13" style="31" customWidth="1"/>
    <col min="13073" max="13073" width="12.6640625" style="31" customWidth="1"/>
    <col min="13074" max="13312" width="8.88671875" style="31"/>
    <col min="13313" max="13313" width="35.6640625" style="31" customWidth="1"/>
    <col min="13314" max="13314" width="18.109375" style="31" customWidth="1"/>
    <col min="13315" max="13316" width="13.6640625" style="31" customWidth="1"/>
    <col min="13317" max="13323" width="11.6640625" style="31" customWidth="1"/>
    <col min="13324" max="13324" width="14.33203125" style="31" customWidth="1"/>
    <col min="13325" max="13325" width="12.6640625" style="31" customWidth="1"/>
    <col min="13326" max="13326" width="14.109375" style="31" customWidth="1"/>
    <col min="13327" max="13327" width="12.6640625" style="31" customWidth="1"/>
    <col min="13328" max="13328" width="13" style="31" customWidth="1"/>
    <col min="13329" max="13329" width="12.6640625" style="31" customWidth="1"/>
    <col min="13330" max="13568" width="8.88671875" style="31"/>
    <col min="13569" max="13569" width="35.6640625" style="31" customWidth="1"/>
    <col min="13570" max="13570" width="18.109375" style="31" customWidth="1"/>
    <col min="13571" max="13572" width="13.6640625" style="31" customWidth="1"/>
    <col min="13573" max="13579" width="11.6640625" style="31" customWidth="1"/>
    <col min="13580" max="13580" width="14.33203125" style="31" customWidth="1"/>
    <col min="13581" max="13581" width="12.6640625" style="31" customWidth="1"/>
    <col min="13582" max="13582" width="14.109375" style="31" customWidth="1"/>
    <col min="13583" max="13583" width="12.6640625" style="31" customWidth="1"/>
    <col min="13584" max="13584" width="13" style="31" customWidth="1"/>
    <col min="13585" max="13585" width="12.6640625" style="31" customWidth="1"/>
    <col min="13586" max="13824" width="8.88671875" style="31"/>
    <col min="13825" max="13825" width="35.6640625" style="31" customWidth="1"/>
    <col min="13826" max="13826" width="18.109375" style="31" customWidth="1"/>
    <col min="13827" max="13828" width="13.6640625" style="31" customWidth="1"/>
    <col min="13829" max="13835" width="11.6640625" style="31" customWidth="1"/>
    <col min="13836" max="13836" width="14.33203125" style="31" customWidth="1"/>
    <col min="13837" max="13837" width="12.6640625" style="31" customWidth="1"/>
    <col min="13838" max="13838" width="14.109375" style="31" customWidth="1"/>
    <col min="13839" max="13839" width="12.6640625" style="31" customWidth="1"/>
    <col min="13840" max="13840" width="13" style="31" customWidth="1"/>
    <col min="13841" max="13841" width="12.6640625" style="31" customWidth="1"/>
    <col min="13842" max="14080" width="8.88671875" style="31"/>
    <col min="14081" max="14081" width="35.6640625" style="31" customWidth="1"/>
    <col min="14082" max="14082" width="18.109375" style="31" customWidth="1"/>
    <col min="14083" max="14084" width="13.6640625" style="31" customWidth="1"/>
    <col min="14085" max="14091" width="11.6640625" style="31" customWidth="1"/>
    <col min="14092" max="14092" width="14.33203125" style="31" customWidth="1"/>
    <col min="14093" max="14093" width="12.6640625" style="31" customWidth="1"/>
    <col min="14094" max="14094" width="14.109375" style="31" customWidth="1"/>
    <col min="14095" max="14095" width="12.6640625" style="31" customWidth="1"/>
    <col min="14096" max="14096" width="13" style="31" customWidth="1"/>
    <col min="14097" max="14097" width="12.6640625" style="31" customWidth="1"/>
    <col min="14098" max="14336" width="8.88671875" style="31"/>
    <col min="14337" max="14337" width="35.6640625" style="31" customWidth="1"/>
    <col min="14338" max="14338" width="18.109375" style="31" customWidth="1"/>
    <col min="14339" max="14340" width="13.6640625" style="31" customWidth="1"/>
    <col min="14341" max="14347" width="11.6640625" style="31" customWidth="1"/>
    <col min="14348" max="14348" width="14.33203125" style="31" customWidth="1"/>
    <col min="14349" max="14349" width="12.6640625" style="31" customWidth="1"/>
    <col min="14350" max="14350" width="14.109375" style="31" customWidth="1"/>
    <col min="14351" max="14351" width="12.6640625" style="31" customWidth="1"/>
    <col min="14352" max="14352" width="13" style="31" customWidth="1"/>
    <col min="14353" max="14353" width="12.6640625" style="31" customWidth="1"/>
    <col min="14354" max="14592" width="8.88671875" style="31"/>
    <col min="14593" max="14593" width="35.6640625" style="31" customWidth="1"/>
    <col min="14594" max="14594" width="18.109375" style="31" customWidth="1"/>
    <col min="14595" max="14596" width="13.6640625" style="31" customWidth="1"/>
    <col min="14597" max="14603" width="11.6640625" style="31" customWidth="1"/>
    <col min="14604" max="14604" width="14.33203125" style="31" customWidth="1"/>
    <col min="14605" max="14605" width="12.6640625" style="31" customWidth="1"/>
    <col min="14606" max="14606" width="14.109375" style="31" customWidth="1"/>
    <col min="14607" max="14607" width="12.6640625" style="31" customWidth="1"/>
    <col min="14608" max="14608" width="13" style="31" customWidth="1"/>
    <col min="14609" max="14609" width="12.6640625" style="31" customWidth="1"/>
    <col min="14610" max="14848" width="8.88671875" style="31"/>
    <col min="14849" max="14849" width="35.6640625" style="31" customWidth="1"/>
    <col min="14850" max="14850" width="18.109375" style="31" customWidth="1"/>
    <col min="14851" max="14852" width="13.6640625" style="31" customWidth="1"/>
    <col min="14853" max="14859" width="11.6640625" style="31" customWidth="1"/>
    <col min="14860" max="14860" width="14.33203125" style="31" customWidth="1"/>
    <col min="14861" max="14861" width="12.6640625" style="31" customWidth="1"/>
    <col min="14862" max="14862" width="14.109375" style="31" customWidth="1"/>
    <col min="14863" max="14863" width="12.6640625" style="31" customWidth="1"/>
    <col min="14864" max="14864" width="13" style="31" customWidth="1"/>
    <col min="14865" max="14865" width="12.6640625" style="31" customWidth="1"/>
    <col min="14866" max="15104" width="8.88671875" style="31"/>
    <col min="15105" max="15105" width="35.6640625" style="31" customWidth="1"/>
    <col min="15106" max="15106" width="18.109375" style="31" customWidth="1"/>
    <col min="15107" max="15108" width="13.6640625" style="31" customWidth="1"/>
    <col min="15109" max="15115" width="11.6640625" style="31" customWidth="1"/>
    <col min="15116" max="15116" width="14.33203125" style="31" customWidth="1"/>
    <col min="15117" max="15117" width="12.6640625" style="31" customWidth="1"/>
    <col min="15118" max="15118" width="14.109375" style="31" customWidth="1"/>
    <col min="15119" max="15119" width="12.6640625" style="31" customWidth="1"/>
    <col min="15120" max="15120" width="13" style="31" customWidth="1"/>
    <col min="15121" max="15121" width="12.6640625" style="31" customWidth="1"/>
    <col min="15122" max="15360" width="8.88671875" style="31"/>
    <col min="15361" max="15361" width="35.6640625" style="31" customWidth="1"/>
    <col min="15362" max="15362" width="18.109375" style="31" customWidth="1"/>
    <col min="15363" max="15364" width="13.6640625" style="31" customWidth="1"/>
    <col min="15365" max="15371" width="11.6640625" style="31" customWidth="1"/>
    <col min="15372" max="15372" width="14.33203125" style="31" customWidth="1"/>
    <col min="15373" max="15373" width="12.6640625" style="31" customWidth="1"/>
    <col min="15374" max="15374" width="14.109375" style="31" customWidth="1"/>
    <col min="15375" max="15375" width="12.6640625" style="31" customWidth="1"/>
    <col min="15376" max="15376" width="13" style="31" customWidth="1"/>
    <col min="15377" max="15377" width="12.6640625" style="31" customWidth="1"/>
    <col min="15378" max="15616" width="8.88671875" style="31"/>
    <col min="15617" max="15617" width="35.6640625" style="31" customWidth="1"/>
    <col min="15618" max="15618" width="18.109375" style="31" customWidth="1"/>
    <col min="15619" max="15620" width="13.6640625" style="31" customWidth="1"/>
    <col min="15621" max="15627" width="11.6640625" style="31" customWidth="1"/>
    <col min="15628" max="15628" width="14.33203125" style="31" customWidth="1"/>
    <col min="15629" max="15629" width="12.6640625" style="31" customWidth="1"/>
    <col min="15630" max="15630" width="14.109375" style="31" customWidth="1"/>
    <col min="15631" max="15631" width="12.6640625" style="31" customWidth="1"/>
    <col min="15632" max="15632" width="13" style="31" customWidth="1"/>
    <col min="15633" max="15633" width="12.6640625" style="31" customWidth="1"/>
    <col min="15634" max="15872" width="8.88671875" style="31"/>
    <col min="15873" max="15873" width="35.6640625" style="31" customWidth="1"/>
    <col min="15874" max="15874" width="18.109375" style="31" customWidth="1"/>
    <col min="15875" max="15876" width="13.6640625" style="31" customWidth="1"/>
    <col min="15877" max="15883" width="11.6640625" style="31" customWidth="1"/>
    <col min="15884" max="15884" width="14.33203125" style="31" customWidth="1"/>
    <col min="15885" max="15885" width="12.6640625" style="31" customWidth="1"/>
    <col min="15886" max="15886" width="14.109375" style="31" customWidth="1"/>
    <col min="15887" max="15887" width="12.6640625" style="31" customWidth="1"/>
    <col min="15888" max="15888" width="13" style="31" customWidth="1"/>
    <col min="15889" max="15889" width="12.6640625" style="31" customWidth="1"/>
    <col min="15890" max="16128" width="8.88671875" style="31"/>
    <col min="16129" max="16129" width="35.6640625" style="31" customWidth="1"/>
    <col min="16130" max="16130" width="18.109375" style="31" customWidth="1"/>
    <col min="16131" max="16132" width="13.6640625" style="31" customWidth="1"/>
    <col min="16133" max="16139" width="11.6640625" style="31" customWidth="1"/>
    <col min="16140" max="16140" width="14.33203125" style="31" customWidth="1"/>
    <col min="16141" max="16141" width="12.6640625" style="31" customWidth="1"/>
    <col min="16142" max="16142" width="14.109375" style="31" customWidth="1"/>
    <col min="16143" max="16143" width="12.6640625" style="31" customWidth="1"/>
    <col min="16144" max="16144" width="13" style="31" customWidth="1"/>
    <col min="16145" max="16145" width="12.6640625" style="31" customWidth="1"/>
    <col min="16146" max="16384" width="8.88671875" style="31"/>
  </cols>
  <sheetData>
    <row r="1" spans="1:17" s="3" customFormat="1" ht="17.45" customHeight="1">
      <c r="A1" s="179" t="s">
        <v>151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7" s="3" customFormat="1" ht="15.6" customHeight="1">
      <c r="A2" s="179" t="s">
        <v>149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7" ht="16.5" thickBot="1">
      <c r="A3" s="33"/>
      <c r="B3" s="33"/>
      <c r="D3" s="33" t="s">
        <v>95</v>
      </c>
      <c r="J3" s="34"/>
    </row>
    <row r="4" spans="1:17" ht="15.75" thickBot="1">
      <c r="D4" s="31" t="s">
        <v>96</v>
      </c>
      <c r="F4" s="131">
        <v>0.02</v>
      </c>
      <c r="I4" s="31" t="s">
        <v>107</v>
      </c>
      <c r="J4" s="175" t="e">
        <f>'OP Budget (C)'!F12</f>
        <v>#REF!</v>
      </c>
    </row>
    <row r="5" spans="1:17" ht="15.75" thickBot="1">
      <c r="A5" s="31" t="s">
        <v>0</v>
      </c>
      <c r="D5" s="31" t="s">
        <v>131</v>
      </c>
      <c r="F5" s="131">
        <v>0.03</v>
      </c>
      <c r="H5" s="183" t="s">
        <v>138</v>
      </c>
      <c r="I5" s="183"/>
      <c r="J5" s="176">
        <f>'OP Budget (C)'!F14</f>
        <v>0.05</v>
      </c>
    </row>
    <row r="6" spans="1:17" ht="15.75" thickBot="1">
      <c r="A6" s="134" t="e">
        <f>#REF!</f>
        <v>#REF!</v>
      </c>
      <c r="B6" s="135"/>
      <c r="D6" s="35" t="s">
        <v>97</v>
      </c>
      <c r="F6" s="131">
        <v>0.03</v>
      </c>
      <c r="K6" s="36" t="s">
        <v>1</v>
      </c>
      <c r="L6" s="133" t="e">
        <f>#REF!</f>
        <v>#REF!</v>
      </c>
    </row>
    <row r="7" spans="1:17">
      <c r="A7" s="32"/>
      <c r="B7" s="32"/>
      <c r="C7" s="32"/>
      <c r="D7" s="32"/>
      <c r="E7" s="32"/>
      <c r="F7" s="132"/>
      <c r="G7" s="32"/>
      <c r="H7" s="32"/>
      <c r="I7" s="32"/>
      <c r="J7" s="32"/>
      <c r="K7" s="32"/>
      <c r="L7" s="132"/>
      <c r="M7" s="32"/>
      <c r="N7" s="32"/>
      <c r="O7" s="32"/>
      <c r="P7" s="32"/>
    </row>
    <row r="8" spans="1:17">
      <c r="A8" s="182" t="s">
        <v>105</v>
      </c>
      <c r="B8" s="37">
        <v>1</v>
      </c>
      <c r="C8" s="21">
        <f t="shared" ref="C8:P8" si="0">B8+1</f>
        <v>2</v>
      </c>
      <c r="D8" s="21">
        <f t="shared" si="0"/>
        <v>3</v>
      </c>
      <c r="E8" s="21">
        <f t="shared" si="0"/>
        <v>4</v>
      </c>
      <c r="F8" s="21">
        <f t="shared" si="0"/>
        <v>5</v>
      </c>
      <c r="G8" s="21">
        <f t="shared" si="0"/>
        <v>6</v>
      </c>
      <c r="H8" s="21">
        <f t="shared" si="0"/>
        <v>7</v>
      </c>
      <c r="I8" s="21">
        <f t="shared" si="0"/>
        <v>8</v>
      </c>
      <c r="J8" s="21">
        <f t="shared" si="0"/>
        <v>9</v>
      </c>
      <c r="K8" s="21">
        <f t="shared" si="0"/>
        <v>10</v>
      </c>
      <c r="L8" s="21">
        <f t="shared" si="0"/>
        <v>11</v>
      </c>
      <c r="M8" s="21">
        <f t="shared" si="0"/>
        <v>12</v>
      </c>
      <c r="N8" s="21">
        <f t="shared" si="0"/>
        <v>13</v>
      </c>
      <c r="O8" s="21">
        <f t="shared" si="0"/>
        <v>14</v>
      </c>
      <c r="P8" s="21">
        <f t="shared" si="0"/>
        <v>15</v>
      </c>
    </row>
    <row r="9" spans="1:17">
      <c r="A9" s="182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7">
      <c r="A10" s="13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7">
      <c r="A11" s="16" t="s">
        <v>98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37"/>
    </row>
    <row r="12" spans="1:17">
      <c r="A12" s="17" t="s">
        <v>126</v>
      </c>
      <c r="B12" s="108" t="e">
        <f>'OP Budget (C)'!G11</f>
        <v>#REF!</v>
      </c>
      <c r="C12" s="21" t="e">
        <f>B12*(1+$F$4)</f>
        <v>#REF!</v>
      </c>
      <c r="D12" s="21" t="e">
        <f t="shared" ref="D12:P12" si="1">C12*(1+$F$4)</f>
        <v>#REF!</v>
      </c>
      <c r="E12" s="21" t="e">
        <f t="shared" si="1"/>
        <v>#REF!</v>
      </c>
      <c r="F12" s="21" t="e">
        <f t="shared" si="1"/>
        <v>#REF!</v>
      </c>
      <c r="G12" s="21" t="e">
        <f t="shared" si="1"/>
        <v>#REF!</v>
      </c>
      <c r="H12" s="21" t="e">
        <f t="shared" si="1"/>
        <v>#REF!</v>
      </c>
      <c r="I12" s="21" t="e">
        <f t="shared" si="1"/>
        <v>#REF!</v>
      </c>
      <c r="J12" s="21" t="e">
        <f t="shared" si="1"/>
        <v>#REF!</v>
      </c>
      <c r="K12" s="21" t="e">
        <f t="shared" si="1"/>
        <v>#REF!</v>
      </c>
      <c r="L12" s="21" t="e">
        <f t="shared" si="1"/>
        <v>#REF!</v>
      </c>
      <c r="M12" s="21" t="e">
        <f t="shared" si="1"/>
        <v>#REF!</v>
      </c>
      <c r="N12" s="21" t="e">
        <f t="shared" si="1"/>
        <v>#REF!</v>
      </c>
      <c r="O12" s="21" t="e">
        <f t="shared" si="1"/>
        <v>#REF!</v>
      </c>
      <c r="P12" s="21" t="e">
        <f t="shared" si="1"/>
        <v>#REF!</v>
      </c>
      <c r="Q12" s="37"/>
    </row>
    <row r="13" spans="1:17">
      <c r="A13" s="17" t="s">
        <v>106</v>
      </c>
      <c r="B13" s="108" t="e">
        <f>'OP Budget (C)'!G12</f>
        <v>#REF!</v>
      </c>
      <c r="C13" s="21" t="e">
        <f t="shared" ref="C13:P13" si="2">-(C12)*$J$4</f>
        <v>#REF!</v>
      </c>
      <c r="D13" s="21" t="e">
        <f t="shared" si="2"/>
        <v>#REF!</v>
      </c>
      <c r="E13" s="21" t="e">
        <f t="shared" si="2"/>
        <v>#REF!</v>
      </c>
      <c r="F13" s="21" t="e">
        <f t="shared" si="2"/>
        <v>#REF!</v>
      </c>
      <c r="G13" s="21" t="e">
        <f t="shared" si="2"/>
        <v>#REF!</v>
      </c>
      <c r="H13" s="21" t="e">
        <f t="shared" si="2"/>
        <v>#REF!</v>
      </c>
      <c r="I13" s="21" t="e">
        <f t="shared" si="2"/>
        <v>#REF!</v>
      </c>
      <c r="J13" s="21" t="e">
        <f t="shared" si="2"/>
        <v>#REF!</v>
      </c>
      <c r="K13" s="21" t="e">
        <f t="shared" si="2"/>
        <v>#REF!</v>
      </c>
      <c r="L13" s="21" t="e">
        <f t="shared" si="2"/>
        <v>#REF!</v>
      </c>
      <c r="M13" s="21" t="e">
        <f t="shared" si="2"/>
        <v>#REF!</v>
      </c>
      <c r="N13" s="21" t="e">
        <f t="shared" si="2"/>
        <v>#REF!</v>
      </c>
      <c r="O13" s="21" t="e">
        <f t="shared" si="2"/>
        <v>#REF!</v>
      </c>
      <c r="P13" s="21" t="e">
        <f t="shared" si="2"/>
        <v>#REF!</v>
      </c>
      <c r="Q13" s="37"/>
    </row>
    <row r="14" spans="1:17">
      <c r="A14" s="17" t="s">
        <v>111</v>
      </c>
      <c r="B14" s="108">
        <f>'OP Budget (C)'!G13</f>
        <v>0</v>
      </c>
      <c r="C14" s="21">
        <f>B14*(1+$F$4)</f>
        <v>0</v>
      </c>
      <c r="D14" s="21">
        <f t="shared" ref="D14:P14" si="3">C14*(1+$F$4)</f>
        <v>0</v>
      </c>
      <c r="E14" s="21">
        <f t="shared" si="3"/>
        <v>0</v>
      </c>
      <c r="F14" s="21">
        <f t="shared" si="3"/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21">
        <f t="shared" si="3"/>
        <v>0</v>
      </c>
      <c r="Q14" s="37"/>
    </row>
    <row r="15" spans="1:17">
      <c r="A15" s="17" t="s">
        <v>114</v>
      </c>
      <c r="B15" s="108">
        <f>-B14*J5</f>
        <v>0</v>
      </c>
      <c r="C15" s="21">
        <f>C14*$J$5</f>
        <v>0</v>
      </c>
      <c r="D15" s="21">
        <f t="shared" ref="D15:P15" si="4">D14*$J$5</f>
        <v>0</v>
      </c>
      <c r="E15" s="21">
        <f t="shared" si="4"/>
        <v>0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21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21">
        <f t="shared" si="4"/>
        <v>0</v>
      </c>
      <c r="Q15" s="37"/>
    </row>
    <row r="16" spans="1:17">
      <c r="A16" s="18" t="s">
        <v>132</v>
      </c>
      <c r="B16" s="109" t="e">
        <f>SUM(B12:B15)</f>
        <v>#REF!</v>
      </c>
      <c r="C16" s="22" t="e">
        <f>+SUM(C12:C15)</f>
        <v>#REF!</v>
      </c>
      <c r="D16" s="22" t="e">
        <f t="shared" ref="D16:P16" si="5">+SUM(D12:D15)</f>
        <v>#REF!</v>
      </c>
      <c r="E16" s="22" t="e">
        <f t="shared" si="5"/>
        <v>#REF!</v>
      </c>
      <c r="F16" s="22" t="e">
        <f t="shared" si="5"/>
        <v>#REF!</v>
      </c>
      <c r="G16" s="22" t="e">
        <f t="shared" si="5"/>
        <v>#REF!</v>
      </c>
      <c r="H16" s="22" t="e">
        <f t="shared" si="5"/>
        <v>#REF!</v>
      </c>
      <c r="I16" s="22" t="e">
        <f t="shared" si="5"/>
        <v>#REF!</v>
      </c>
      <c r="J16" s="22" t="e">
        <f t="shared" si="5"/>
        <v>#REF!</v>
      </c>
      <c r="K16" s="22" t="e">
        <f t="shared" si="5"/>
        <v>#REF!</v>
      </c>
      <c r="L16" s="22" t="e">
        <f t="shared" si="5"/>
        <v>#REF!</v>
      </c>
      <c r="M16" s="22" t="e">
        <f t="shared" si="5"/>
        <v>#REF!</v>
      </c>
      <c r="N16" s="22" t="e">
        <f>+SUM(N12:N15)</f>
        <v>#REF!</v>
      </c>
      <c r="O16" s="22" t="e">
        <f t="shared" si="5"/>
        <v>#REF!</v>
      </c>
      <c r="P16" s="22" t="e">
        <f t="shared" si="5"/>
        <v>#REF!</v>
      </c>
      <c r="Q16" s="37"/>
    </row>
    <row r="17" spans="1:17">
      <c r="A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37"/>
    </row>
    <row r="18" spans="1:17">
      <c r="A18" s="16" t="s">
        <v>99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7">
      <c r="A19" s="17" t="s">
        <v>123</v>
      </c>
      <c r="B19" s="108" t="e">
        <f>'OP Budget (C)'!G64-'OP Budget (C)'!G61-'OP Budget (C)'!G20-'OP Budget (C)'!G21</f>
        <v>#REF!</v>
      </c>
      <c r="C19" s="21" t="e">
        <f>B19*(1+$F$5)</f>
        <v>#REF!</v>
      </c>
      <c r="D19" s="21" t="e">
        <f t="shared" ref="D19:P19" si="6">C19*(1+$F$5)</f>
        <v>#REF!</v>
      </c>
      <c r="E19" s="21" t="e">
        <f t="shared" si="6"/>
        <v>#REF!</v>
      </c>
      <c r="F19" s="21" t="e">
        <f t="shared" si="6"/>
        <v>#REF!</v>
      </c>
      <c r="G19" s="21" t="e">
        <f t="shared" si="6"/>
        <v>#REF!</v>
      </c>
      <c r="H19" s="21" t="e">
        <f t="shared" si="6"/>
        <v>#REF!</v>
      </c>
      <c r="I19" s="21" t="e">
        <f t="shared" si="6"/>
        <v>#REF!</v>
      </c>
      <c r="J19" s="21" t="e">
        <f t="shared" si="6"/>
        <v>#REF!</v>
      </c>
      <c r="K19" s="21" t="e">
        <f t="shared" si="6"/>
        <v>#REF!</v>
      </c>
      <c r="L19" s="21" t="e">
        <f t="shared" si="6"/>
        <v>#REF!</v>
      </c>
      <c r="M19" s="21" t="e">
        <f t="shared" si="6"/>
        <v>#REF!</v>
      </c>
      <c r="N19" s="21" t="e">
        <f t="shared" si="6"/>
        <v>#REF!</v>
      </c>
      <c r="O19" s="21" t="e">
        <f t="shared" si="6"/>
        <v>#REF!</v>
      </c>
      <c r="P19" s="21" t="e">
        <f t="shared" si="6"/>
        <v>#REF!</v>
      </c>
    </row>
    <row r="20" spans="1:17">
      <c r="A20" s="17" t="s">
        <v>133</v>
      </c>
      <c r="B20" s="108" t="e">
        <f>'OP Budget (C)'!G20+'OP Budget (C)'!G21</f>
        <v>#REF!</v>
      </c>
      <c r="C20" s="21" t="e">
        <f>B20*(1+$F$4)</f>
        <v>#REF!</v>
      </c>
      <c r="D20" s="21" t="e">
        <f t="shared" ref="D20:P20" si="7">C20*(1+$F$4)</f>
        <v>#REF!</v>
      </c>
      <c r="E20" s="21" t="e">
        <f t="shared" si="7"/>
        <v>#REF!</v>
      </c>
      <c r="F20" s="21" t="e">
        <f t="shared" si="7"/>
        <v>#REF!</v>
      </c>
      <c r="G20" s="21" t="e">
        <f t="shared" si="7"/>
        <v>#REF!</v>
      </c>
      <c r="H20" s="21" t="e">
        <f t="shared" si="7"/>
        <v>#REF!</v>
      </c>
      <c r="I20" s="21" t="e">
        <f t="shared" si="7"/>
        <v>#REF!</v>
      </c>
      <c r="J20" s="21" t="e">
        <f t="shared" si="7"/>
        <v>#REF!</v>
      </c>
      <c r="K20" s="21" t="e">
        <f t="shared" si="7"/>
        <v>#REF!</v>
      </c>
      <c r="L20" s="21" t="e">
        <f t="shared" si="7"/>
        <v>#REF!</v>
      </c>
      <c r="M20" s="21" t="e">
        <f t="shared" si="7"/>
        <v>#REF!</v>
      </c>
      <c r="N20" s="21" t="e">
        <f t="shared" si="7"/>
        <v>#REF!</v>
      </c>
      <c r="O20" s="21" t="e">
        <f t="shared" si="7"/>
        <v>#REF!</v>
      </c>
      <c r="P20" s="21" t="e">
        <f t="shared" si="7"/>
        <v>#REF!</v>
      </c>
    </row>
    <row r="21" spans="1:17">
      <c r="A21" s="17" t="s">
        <v>127</v>
      </c>
      <c r="B21" s="108">
        <f>'OP Budget (C)'!G61</f>
        <v>0</v>
      </c>
      <c r="C21" s="21">
        <f>B21*(1+$F$6)</f>
        <v>0</v>
      </c>
      <c r="D21" s="21">
        <f t="shared" ref="D21:O21" si="8">C21*(1+$F$6)</f>
        <v>0</v>
      </c>
      <c r="E21" s="21">
        <f t="shared" si="8"/>
        <v>0</v>
      </c>
      <c r="F21" s="21">
        <f t="shared" si="8"/>
        <v>0</v>
      </c>
      <c r="G21" s="21">
        <f t="shared" si="8"/>
        <v>0</v>
      </c>
      <c r="H21" s="21">
        <f t="shared" si="8"/>
        <v>0</v>
      </c>
      <c r="I21" s="21">
        <f t="shared" si="8"/>
        <v>0</v>
      </c>
      <c r="J21" s="21">
        <f t="shared" si="8"/>
        <v>0</v>
      </c>
      <c r="K21" s="21">
        <f t="shared" si="8"/>
        <v>0</v>
      </c>
      <c r="L21" s="21">
        <f t="shared" si="8"/>
        <v>0</v>
      </c>
      <c r="M21" s="21">
        <f t="shared" si="8"/>
        <v>0</v>
      </c>
      <c r="N21" s="21">
        <f t="shared" si="8"/>
        <v>0</v>
      </c>
      <c r="O21" s="21">
        <f t="shared" si="8"/>
        <v>0</v>
      </c>
      <c r="P21" s="21">
        <f>O21*(1+$F$6)</f>
        <v>0</v>
      </c>
      <c r="Q21" s="37"/>
    </row>
    <row r="22" spans="1:17">
      <c r="A22" s="17" t="s">
        <v>110</v>
      </c>
      <c r="B22" s="108" t="e">
        <f>SUM(B19:B21)</f>
        <v>#REF!</v>
      </c>
      <c r="C22" s="21" t="e">
        <f t="shared" ref="C22:P22" si="9">SUM(C19:C21)</f>
        <v>#REF!</v>
      </c>
      <c r="D22" s="21" t="e">
        <f t="shared" si="9"/>
        <v>#REF!</v>
      </c>
      <c r="E22" s="21" t="e">
        <f t="shared" si="9"/>
        <v>#REF!</v>
      </c>
      <c r="F22" s="21" t="e">
        <f t="shared" si="9"/>
        <v>#REF!</v>
      </c>
      <c r="G22" s="21" t="e">
        <f t="shared" si="9"/>
        <v>#REF!</v>
      </c>
      <c r="H22" s="21" t="e">
        <f t="shared" si="9"/>
        <v>#REF!</v>
      </c>
      <c r="I22" s="21" t="e">
        <f t="shared" si="9"/>
        <v>#REF!</v>
      </c>
      <c r="J22" s="21" t="e">
        <f t="shared" si="9"/>
        <v>#REF!</v>
      </c>
      <c r="K22" s="21" t="e">
        <f t="shared" si="9"/>
        <v>#REF!</v>
      </c>
      <c r="L22" s="21" t="e">
        <f t="shared" si="9"/>
        <v>#REF!</v>
      </c>
      <c r="M22" s="21" t="e">
        <f t="shared" si="9"/>
        <v>#REF!</v>
      </c>
      <c r="N22" s="21" t="e">
        <f t="shared" si="9"/>
        <v>#REF!</v>
      </c>
      <c r="O22" s="21" t="e">
        <f t="shared" si="9"/>
        <v>#REF!</v>
      </c>
      <c r="P22" s="21" t="e">
        <f t="shared" si="9"/>
        <v>#REF!</v>
      </c>
      <c r="Q22" s="37"/>
    </row>
    <row r="23" spans="1:17">
      <c r="A23" s="17"/>
      <c r="B23" s="38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37"/>
    </row>
    <row r="24" spans="1:17">
      <c r="A24" s="18" t="s">
        <v>100</v>
      </c>
      <c r="B24" s="109" t="e">
        <f>B16-B22</f>
        <v>#REF!</v>
      </c>
      <c r="C24" s="22" t="e">
        <f t="shared" ref="C24:P24" si="10">C16-C22</f>
        <v>#REF!</v>
      </c>
      <c r="D24" s="22" t="e">
        <f t="shared" si="10"/>
        <v>#REF!</v>
      </c>
      <c r="E24" s="22" t="e">
        <f t="shared" si="10"/>
        <v>#REF!</v>
      </c>
      <c r="F24" s="22" t="e">
        <f t="shared" si="10"/>
        <v>#REF!</v>
      </c>
      <c r="G24" s="22" t="e">
        <f t="shared" si="10"/>
        <v>#REF!</v>
      </c>
      <c r="H24" s="22" t="e">
        <f t="shared" si="10"/>
        <v>#REF!</v>
      </c>
      <c r="I24" s="22" t="e">
        <f t="shared" si="10"/>
        <v>#REF!</v>
      </c>
      <c r="J24" s="22" t="e">
        <f t="shared" si="10"/>
        <v>#REF!</v>
      </c>
      <c r="K24" s="22" t="e">
        <f t="shared" si="10"/>
        <v>#REF!</v>
      </c>
      <c r="L24" s="22" t="e">
        <f t="shared" si="10"/>
        <v>#REF!</v>
      </c>
      <c r="M24" s="22" t="e">
        <f t="shared" si="10"/>
        <v>#REF!</v>
      </c>
      <c r="N24" s="22" t="e">
        <f t="shared" si="10"/>
        <v>#REF!</v>
      </c>
      <c r="O24" s="22" t="e">
        <f t="shared" si="10"/>
        <v>#REF!</v>
      </c>
      <c r="P24" s="22" t="e">
        <f t="shared" si="10"/>
        <v>#REF!</v>
      </c>
      <c r="Q24" s="37"/>
    </row>
    <row r="25" spans="1:17">
      <c r="A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37"/>
    </row>
    <row r="26" spans="1:17">
      <c r="A26" s="16" t="s">
        <v>109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7">
      <c r="A27" s="19" t="s">
        <v>69</v>
      </c>
      <c r="B27" s="113"/>
      <c r="C27" s="23">
        <f>B27</f>
        <v>0</v>
      </c>
      <c r="D27" s="23">
        <f t="shared" ref="D27:P27" si="11">C27</f>
        <v>0</v>
      </c>
      <c r="E27" s="23">
        <f t="shared" si="11"/>
        <v>0</v>
      </c>
      <c r="F27" s="23">
        <f t="shared" si="11"/>
        <v>0</v>
      </c>
      <c r="G27" s="23">
        <f t="shared" si="11"/>
        <v>0</v>
      </c>
      <c r="H27" s="23">
        <f t="shared" si="11"/>
        <v>0</v>
      </c>
      <c r="I27" s="23">
        <f t="shared" si="11"/>
        <v>0</v>
      </c>
      <c r="J27" s="23">
        <f t="shared" si="11"/>
        <v>0</v>
      </c>
      <c r="K27" s="23">
        <f t="shared" si="11"/>
        <v>0</v>
      </c>
      <c r="L27" s="23">
        <f t="shared" si="11"/>
        <v>0</v>
      </c>
      <c r="M27" s="23">
        <f t="shared" si="11"/>
        <v>0</v>
      </c>
      <c r="N27" s="23">
        <f t="shared" si="11"/>
        <v>0</v>
      </c>
      <c r="O27" s="23">
        <f t="shared" si="11"/>
        <v>0</v>
      </c>
      <c r="P27" s="23">
        <f t="shared" si="11"/>
        <v>0</v>
      </c>
      <c r="Q27" s="37"/>
    </row>
    <row r="28" spans="1:17">
      <c r="A28" s="19" t="s">
        <v>70</v>
      </c>
      <c r="B28" s="113"/>
      <c r="C28" s="23">
        <f t="shared" ref="C28:P30" si="12">+B28</f>
        <v>0</v>
      </c>
      <c r="D28" s="23">
        <f t="shared" si="12"/>
        <v>0</v>
      </c>
      <c r="E28" s="23">
        <f t="shared" si="12"/>
        <v>0</v>
      </c>
      <c r="F28" s="23">
        <f t="shared" si="12"/>
        <v>0</v>
      </c>
      <c r="G28" s="23">
        <f t="shared" si="12"/>
        <v>0</v>
      </c>
      <c r="H28" s="23">
        <f t="shared" si="12"/>
        <v>0</v>
      </c>
      <c r="I28" s="23">
        <f t="shared" si="12"/>
        <v>0</v>
      </c>
      <c r="J28" s="23">
        <f t="shared" si="12"/>
        <v>0</v>
      </c>
      <c r="K28" s="23">
        <f t="shared" si="12"/>
        <v>0</v>
      </c>
      <c r="L28" s="23">
        <f t="shared" si="12"/>
        <v>0</v>
      </c>
      <c r="M28" s="23">
        <f t="shared" si="12"/>
        <v>0</v>
      </c>
      <c r="N28" s="23">
        <f t="shared" si="12"/>
        <v>0</v>
      </c>
      <c r="O28" s="23">
        <f t="shared" si="12"/>
        <v>0</v>
      </c>
      <c r="P28" s="23">
        <f t="shared" si="12"/>
        <v>0</v>
      </c>
      <c r="Q28" s="37"/>
    </row>
    <row r="29" spans="1:17">
      <c r="A29" s="17" t="s">
        <v>72</v>
      </c>
      <c r="B29" s="113"/>
      <c r="C29" s="23">
        <f t="shared" si="12"/>
        <v>0</v>
      </c>
      <c r="D29" s="23">
        <f t="shared" si="12"/>
        <v>0</v>
      </c>
      <c r="E29" s="23">
        <f t="shared" si="12"/>
        <v>0</v>
      </c>
      <c r="F29" s="23">
        <f t="shared" si="12"/>
        <v>0</v>
      </c>
      <c r="G29" s="23">
        <f t="shared" si="12"/>
        <v>0</v>
      </c>
      <c r="H29" s="23">
        <f t="shared" si="12"/>
        <v>0</v>
      </c>
      <c r="I29" s="23">
        <f t="shared" si="12"/>
        <v>0</v>
      </c>
      <c r="J29" s="23">
        <f t="shared" si="12"/>
        <v>0</v>
      </c>
      <c r="K29" s="23">
        <f t="shared" si="12"/>
        <v>0</v>
      </c>
      <c r="L29" s="23">
        <f t="shared" si="12"/>
        <v>0</v>
      </c>
      <c r="M29" s="23">
        <f t="shared" si="12"/>
        <v>0</v>
      </c>
      <c r="N29" s="23">
        <f t="shared" si="12"/>
        <v>0</v>
      </c>
      <c r="O29" s="23">
        <f t="shared" si="12"/>
        <v>0</v>
      </c>
      <c r="P29" s="23">
        <f t="shared" si="12"/>
        <v>0</v>
      </c>
      <c r="Q29" s="37"/>
    </row>
    <row r="30" spans="1:17">
      <c r="A30" s="17" t="s">
        <v>108</v>
      </c>
      <c r="B30" s="113"/>
      <c r="C30" s="23">
        <f t="shared" si="12"/>
        <v>0</v>
      </c>
      <c r="D30" s="23">
        <f t="shared" si="12"/>
        <v>0</v>
      </c>
      <c r="E30" s="23">
        <f t="shared" si="12"/>
        <v>0</v>
      </c>
      <c r="F30" s="23">
        <f t="shared" si="12"/>
        <v>0</v>
      </c>
      <c r="G30" s="23">
        <f t="shared" si="12"/>
        <v>0</v>
      </c>
      <c r="H30" s="23">
        <f t="shared" si="12"/>
        <v>0</v>
      </c>
      <c r="I30" s="23">
        <f t="shared" si="12"/>
        <v>0</v>
      </c>
      <c r="J30" s="23">
        <f t="shared" si="12"/>
        <v>0</v>
      </c>
      <c r="K30" s="23">
        <f t="shared" si="12"/>
        <v>0</v>
      </c>
      <c r="L30" s="23">
        <f t="shared" si="12"/>
        <v>0</v>
      </c>
      <c r="M30" s="23">
        <f t="shared" si="12"/>
        <v>0</v>
      </c>
      <c r="N30" s="23">
        <f t="shared" si="12"/>
        <v>0</v>
      </c>
      <c r="O30" s="23">
        <f t="shared" si="12"/>
        <v>0</v>
      </c>
      <c r="P30" s="23">
        <f t="shared" si="12"/>
        <v>0</v>
      </c>
    </row>
    <row r="31" spans="1:17">
      <c r="A31" s="18" t="s">
        <v>101</v>
      </c>
      <c r="B31" s="109">
        <f>SUM(B27:B30)</f>
        <v>0</v>
      </c>
      <c r="C31" s="22">
        <f t="shared" ref="C31:P31" si="13">SUM(C27:C30)</f>
        <v>0</v>
      </c>
      <c r="D31" s="22">
        <f t="shared" si="13"/>
        <v>0</v>
      </c>
      <c r="E31" s="22">
        <f t="shared" si="13"/>
        <v>0</v>
      </c>
      <c r="F31" s="22">
        <f t="shared" si="13"/>
        <v>0</v>
      </c>
      <c r="G31" s="22">
        <f t="shared" si="13"/>
        <v>0</v>
      </c>
      <c r="H31" s="22">
        <f t="shared" si="13"/>
        <v>0</v>
      </c>
      <c r="I31" s="22">
        <f t="shared" si="13"/>
        <v>0</v>
      </c>
      <c r="J31" s="22">
        <f t="shared" si="13"/>
        <v>0</v>
      </c>
      <c r="K31" s="22">
        <f t="shared" si="13"/>
        <v>0</v>
      </c>
      <c r="L31" s="22">
        <f t="shared" si="13"/>
        <v>0</v>
      </c>
      <c r="M31" s="22">
        <f t="shared" si="13"/>
        <v>0</v>
      </c>
      <c r="N31" s="22">
        <f t="shared" si="13"/>
        <v>0</v>
      </c>
      <c r="O31" s="22">
        <f t="shared" si="13"/>
        <v>0</v>
      </c>
      <c r="P31" s="22">
        <f t="shared" si="13"/>
        <v>0</v>
      </c>
    </row>
    <row r="32" spans="1:17">
      <c r="A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>
      <c r="A33" s="18" t="s">
        <v>102</v>
      </c>
      <c r="B33" s="109" t="e">
        <f>B24-B31</f>
        <v>#REF!</v>
      </c>
      <c r="C33" s="22" t="e">
        <f>C24-C31</f>
        <v>#REF!</v>
      </c>
      <c r="D33" s="22" t="e">
        <f t="shared" ref="D33:P33" si="14">D24-D31</f>
        <v>#REF!</v>
      </c>
      <c r="E33" s="22" t="e">
        <f t="shared" si="14"/>
        <v>#REF!</v>
      </c>
      <c r="F33" s="22" t="e">
        <f t="shared" si="14"/>
        <v>#REF!</v>
      </c>
      <c r="G33" s="22" t="e">
        <f t="shared" si="14"/>
        <v>#REF!</v>
      </c>
      <c r="H33" s="22" t="e">
        <f t="shared" si="14"/>
        <v>#REF!</v>
      </c>
      <c r="I33" s="22" t="e">
        <f t="shared" si="14"/>
        <v>#REF!</v>
      </c>
      <c r="J33" s="22" t="e">
        <f t="shared" si="14"/>
        <v>#REF!</v>
      </c>
      <c r="K33" s="22" t="e">
        <f t="shared" si="14"/>
        <v>#REF!</v>
      </c>
      <c r="L33" s="22" t="e">
        <f t="shared" si="14"/>
        <v>#REF!</v>
      </c>
      <c r="M33" s="22" t="e">
        <f t="shared" si="14"/>
        <v>#REF!</v>
      </c>
      <c r="N33" s="22" t="e">
        <f t="shared" si="14"/>
        <v>#REF!</v>
      </c>
      <c r="O33" s="22" t="e">
        <f t="shared" si="14"/>
        <v>#REF!</v>
      </c>
      <c r="P33" s="22" t="e">
        <f t="shared" si="14"/>
        <v>#REF!</v>
      </c>
    </row>
    <row r="34" spans="1:16">
      <c r="A34" s="17"/>
      <c r="B34" s="37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5.75">
      <c r="A35" s="20" t="s">
        <v>103</v>
      </c>
      <c r="B35" s="110" t="e">
        <f>(+B24)/B27</f>
        <v>#REF!</v>
      </c>
      <c r="C35" s="24" t="e">
        <f>(+C24)/C27</f>
        <v>#REF!</v>
      </c>
      <c r="D35" s="24" t="e">
        <f t="shared" ref="D35:P35" si="15">(+D24)/D27</f>
        <v>#REF!</v>
      </c>
      <c r="E35" s="24" t="e">
        <f t="shared" si="15"/>
        <v>#REF!</v>
      </c>
      <c r="F35" s="24" t="e">
        <f t="shared" si="15"/>
        <v>#REF!</v>
      </c>
      <c r="G35" s="24" t="e">
        <f t="shared" si="15"/>
        <v>#REF!</v>
      </c>
      <c r="H35" s="24" t="e">
        <f t="shared" si="15"/>
        <v>#REF!</v>
      </c>
      <c r="I35" s="24" t="e">
        <f t="shared" si="15"/>
        <v>#REF!</v>
      </c>
      <c r="J35" s="24" t="e">
        <f t="shared" si="15"/>
        <v>#REF!</v>
      </c>
      <c r="K35" s="24" t="e">
        <f t="shared" si="15"/>
        <v>#REF!</v>
      </c>
      <c r="L35" s="24" t="e">
        <f t="shared" si="15"/>
        <v>#REF!</v>
      </c>
      <c r="M35" s="24" t="e">
        <f t="shared" si="15"/>
        <v>#REF!</v>
      </c>
      <c r="N35" s="24" t="e">
        <f t="shared" si="15"/>
        <v>#REF!</v>
      </c>
      <c r="O35" s="24" t="e">
        <f t="shared" si="15"/>
        <v>#REF!</v>
      </c>
      <c r="P35" s="24" t="e">
        <f t="shared" si="15"/>
        <v>#REF!</v>
      </c>
    </row>
    <row r="36" spans="1:16" ht="15.75">
      <c r="A36" s="20" t="s">
        <v>104</v>
      </c>
      <c r="B36" s="110" t="e">
        <f>(B24)/B31</f>
        <v>#REF!</v>
      </c>
      <c r="C36" s="24" t="e">
        <f>(+C24)/C31</f>
        <v>#REF!</v>
      </c>
      <c r="D36" s="24" t="e">
        <f t="shared" ref="D36:P36" si="16">(+D24)/D31</f>
        <v>#REF!</v>
      </c>
      <c r="E36" s="24" t="e">
        <f t="shared" si="16"/>
        <v>#REF!</v>
      </c>
      <c r="F36" s="24" t="e">
        <f t="shared" si="16"/>
        <v>#REF!</v>
      </c>
      <c r="G36" s="24" t="e">
        <f t="shared" si="16"/>
        <v>#REF!</v>
      </c>
      <c r="H36" s="24" t="e">
        <f t="shared" si="16"/>
        <v>#REF!</v>
      </c>
      <c r="I36" s="24" t="e">
        <f t="shared" si="16"/>
        <v>#REF!</v>
      </c>
      <c r="J36" s="24" t="e">
        <f t="shared" si="16"/>
        <v>#REF!</v>
      </c>
      <c r="K36" s="24" t="e">
        <f t="shared" si="16"/>
        <v>#REF!</v>
      </c>
      <c r="L36" s="24" t="e">
        <f t="shared" si="16"/>
        <v>#REF!</v>
      </c>
      <c r="M36" s="24" t="e">
        <f t="shared" si="16"/>
        <v>#REF!</v>
      </c>
      <c r="N36" s="24" t="e">
        <f t="shared" si="16"/>
        <v>#REF!</v>
      </c>
      <c r="O36" s="24" t="e">
        <f t="shared" si="16"/>
        <v>#REF!</v>
      </c>
      <c r="P36" s="24" t="e">
        <f t="shared" si="16"/>
        <v>#REF!</v>
      </c>
    </row>
    <row r="37" spans="1:16" ht="15.75">
      <c r="A37" s="20"/>
      <c r="B37" s="111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6.5" thickBot="1">
      <c r="A38" s="40" t="s">
        <v>71</v>
      </c>
      <c r="B38" s="112" t="e">
        <f>#REF!-B33</f>
        <v>#REF!</v>
      </c>
      <c r="C38" s="41" t="e">
        <f>B38-C33</f>
        <v>#REF!</v>
      </c>
      <c r="D38" s="41" t="e">
        <f t="shared" ref="D38:P38" si="17">C38-D33</f>
        <v>#REF!</v>
      </c>
      <c r="E38" s="41" t="e">
        <f t="shared" si="17"/>
        <v>#REF!</v>
      </c>
      <c r="F38" s="41" t="e">
        <f t="shared" si="17"/>
        <v>#REF!</v>
      </c>
      <c r="G38" s="41" t="e">
        <f t="shared" si="17"/>
        <v>#REF!</v>
      </c>
      <c r="H38" s="41" t="e">
        <f t="shared" si="17"/>
        <v>#REF!</v>
      </c>
      <c r="I38" s="41" t="e">
        <f t="shared" si="17"/>
        <v>#REF!</v>
      </c>
      <c r="J38" s="41" t="e">
        <f t="shared" si="17"/>
        <v>#REF!</v>
      </c>
      <c r="K38" s="41" t="e">
        <f t="shared" si="17"/>
        <v>#REF!</v>
      </c>
      <c r="L38" s="41" t="e">
        <f t="shared" si="17"/>
        <v>#REF!</v>
      </c>
      <c r="M38" s="41" t="e">
        <f t="shared" si="17"/>
        <v>#REF!</v>
      </c>
      <c r="N38" s="41" t="e">
        <f t="shared" si="17"/>
        <v>#REF!</v>
      </c>
      <c r="O38" s="41" t="e">
        <f t="shared" si="17"/>
        <v>#REF!</v>
      </c>
      <c r="P38" s="41" t="e">
        <f t="shared" si="17"/>
        <v>#REF!</v>
      </c>
    </row>
    <row r="39" spans="1:16" ht="15.75" thickTop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>
      <c r="E40" s="15"/>
      <c r="F40" s="15"/>
      <c r="G40" s="15"/>
      <c r="H40" s="15"/>
      <c r="I40" s="15"/>
      <c r="J40" s="15"/>
    </row>
    <row r="41" spans="1:16">
      <c r="A41" s="15"/>
      <c r="B41" s="37"/>
      <c r="C41" s="15"/>
      <c r="D41" s="15"/>
      <c r="E41" s="15"/>
      <c r="F41" s="15"/>
      <c r="G41" s="15"/>
      <c r="H41" s="15"/>
      <c r="I41" s="15"/>
      <c r="J41" s="15"/>
    </row>
    <row r="42" spans="1:16">
      <c r="A42" s="15"/>
      <c r="B42" s="37"/>
      <c r="C42" s="15"/>
      <c r="D42" s="15"/>
      <c r="E42" s="15"/>
      <c r="F42" s="15"/>
      <c r="G42" s="15"/>
      <c r="H42" s="15"/>
      <c r="I42" s="15"/>
      <c r="J42" s="15"/>
    </row>
    <row r="43" spans="1:16">
      <c r="A43" s="15"/>
      <c r="B43" s="37"/>
      <c r="C43" s="15"/>
      <c r="D43" s="15" t="s">
        <v>3</v>
      </c>
      <c r="E43" s="15" t="s">
        <v>3</v>
      </c>
      <c r="F43" s="15"/>
      <c r="G43" s="15"/>
      <c r="H43" s="15"/>
      <c r="I43" s="15" t="s">
        <v>3</v>
      </c>
      <c r="J43" s="15"/>
    </row>
    <row r="44" spans="1:16">
      <c r="A44" s="15"/>
      <c r="B44" s="37"/>
      <c r="C44" s="15"/>
      <c r="D44" s="15" t="s">
        <v>3</v>
      </c>
      <c r="E44" s="15" t="s">
        <v>3</v>
      </c>
      <c r="F44" s="15"/>
      <c r="G44" s="15" t="s">
        <v>3</v>
      </c>
      <c r="H44" s="15"/>
      <c r="I44" s="15" t="s">
        <v>3</v>
      </c>
      <c r="J44" s="15"/>
    </row>
    <row r="45" spans="1:16">
      <c r="A45" s="15"/>
      <c r="B45" s="37"/>
      <c r="C45" s="15"/>
      <c r="D45" s="15" t="s">
        <v>3</v>
      </c>
      <c r="E45" s="15" t="s">
        <v>3</v>
      </c>
      <c r="F45" s="15"/>
      <c r="G45" s="15"/>
      <c r="H45" s="15"/>
      <c r="I45" s="15"/>
      <c r="J45" s="15"/>
    </row>
    <row r="55" spans="1:10">
      <c r="A55" s="15"/>
      <c r="B55" s="15"/>
      <c r="C55" s="15"/>
      <c r="D55" s="15"/>
      <c r="E55" s="15"/>
      <c r="F55" s="15"/>
      <c r="G55" s="15"/>
      <c r="H55" s="15"/>
      <c r="I55" s="15"/>
      <c r="J55" s="15"/>
    </row>
  </sheetData>
  <sheetProtection formatCells="0" selectLockedCells="1"/>
  <mergeCells count="4">
    <mergeCell ref="A1:P1"/>
    <mergeCell ref="A2:P2"/>
    <mergeCell ref="A8:A9"/>
    <mergeCell ref="H5:I5"/>
  </mergeCells>
  <phoneticPr fontId="16" type="noConversion"/>
  <pageMargins left="0.5" right="0.5" top="0.5" bottom="0.5" header="0.5" footer="0.5"/>
  <pageSetup scale="44" orientation="landscape" r:id="rId1"/>
  <headerFooter alignWithMargins="0">
    <oddFooter>&amp;LRevised 11/2015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71"/>
  <sheetViews>
    <sheetView tabSelected="1" zoomScaleNormal="100" workbookViewId="0">
      <selection activeCell="D4" sqref="D4"/>
    </sheetView>
  </sheetViews>
  <sheetFormatPr defaultColWidth="8.88671875" defaultRowHeight="14.25"/>
  <cols>
    <col min="1" max="1" width="4.33203125" style="3" customWidth="1"/>
    <col min="2" max="2" width="3.88671875" style="3" customWidth="1"/>
    <col min="3" max="3" width="29.21875" style="3" customWidth="1"/>
    <col min="4" max="4" width="11" style="3" customWidth="1"/>
    <col min="5" max="5" width="12.21875" style="3" customWidth="1"/>
    <col min="6" max="6" width="12.109375" style="3" customWidth="1"/>
    <col min="7" max="7" width="11.6640625" style="3" customWidth="1"/>
    <col min="8" max="8" width="12.109375" style="3" customWidth="1"/>
    <col min="9" max="16384" width="8.88671875" style="3"/>
  </cols>
  <sheetData>
    <row r="1" spans="1:8" ht="15">
      <c r="A1" s="184" t="s">
        <v>151</v>
      </c>
      <c r="B1" s="184"/>
      <c r="C1" s="184"/>
      <c r="D1" s="184"/>
      <c r="E1" s="184"/>
      <c r="F1" s="184"/>
      <c r="G1" s="184"/>
      <c r="H1" s="184"/>
    </row>
    <row r="2" spans="1:8" ht="15">
      <c r="A2" s="184" t="s">
        <v>143</v>
      </c>
      <c r="B2" s="184"/>
      <c r="C2" s="184"/>
      <c r="D2" s="184"/>
      <c r="E2" s="184"/>
      <c r="F2" s="184"/>
      <c r="G2" s="184"/>
      <c r="H2" s="184"/>
    </row>
    <row r="3" spans="1:8" ht="4.5" customHeight="1" thickBot="1">
      <c r="B3" s="141"/>
      <c r="C3" s="141"/>
      <c r="D3" s="141"/>
      <c r="E3" s="141"/>
      <c r="F3" s="9"/>
    </row>
    <row r="4" spans="1:8" ht="15.75" thickBot="1">
      <c r="C4" s="10" t="s">
        <v>0</v>
      </c>
      <c r="D4" s="48" t="e">
        <f>+#REF!</f>
        <v>#REF!</v>
      </c>
      <c r="E4" s="142"/>
      <c r="F4" s="143"/>
      <c r="G4" s="144" t="s">
        <v>91</v>
      </c>
      <c r="H4" s="172"/>
    </row>
    <row r="5" spans="1:8" ht="3.75" customHeight="1" thickBot="1">
      <c r="B5" s="9"/>
      <c r="C5" s="9"/>
      <c r="D5" s="141"/>
      <c r="E5" s="141"/>
      <c r="F5" s="9"/>
      <c r="G5" s="145"/>
      <c r="H5" s="173"/>
    </row>
    <row r="6" spans="1:8" ht="15" thickBot="1">
      <c r="C6" s="10" t="s">
        <v>19</v>
      </c>
      <c r="D6" s="146"/>
      <c r="E6" s="147" t="s">
        <v>20</v>
      </c>
      <c r="F6" s="146"/>
      <c r="G6" s="148" t="s">
        <v>21</v>
      </c>
      <c r="H6" s="174"/>
    </row>
    <row r="7" spans="1:8" ht="4.5" customHeight="1">
      <c r="B7" s="141" t="s">
        <v>3</v>
      </c>
      <c r="D7" s="141"/>
      <c r="E7" s="141"/>
      <c r="F7" s="9"/>
      <c r="G7" s="145"/>
      <c r="H7" s="173"/>
    </row>
    <row r="8" spans="1:8" ht="29.25" customHeight="1">
      <c r="B8" s="149"/>
      <c r="C8" s="140" t="s">
        <v>22</v>
      </c>
      <c r="D8" s="150" t="s">
        <v>144</v>
      </c>
      <c r="E8" s="151" t="s">
        <v>23</v>
      </c>
      <c r="F8" s="151" t="s">
        <v>24</v>
      </c>
      <c r="G8" s="151" t="s">
        <v>89</v>
      </c>
      <c r="H8" s="151" t="s">
        <v>90</v>
      </c>
    </row>
    <row r="9" spans="1:8" ht="15">
      <c r="A9" s="11" t="s">
        <v>81</v>
      </c>
      <c r="B9" s="26" t="s">
        <v>2</v>
      </c>
      <c r="C9" s="25"/>
      <c r="D9" s="152"/>
      <c r="E9" s="153"/>
      <c r="F9" s="153"/>
      <c r="G9" s="154"/>
      <c r="H9" s="154"/>
    </row>
    <row r="10" spans="1:8" ht="15">
      <c r="A10" s="11" t="s">
        <v>82</v>
      </c>
      <c r="B10" s="26" t="s">
        <v>31</v>
      </c>
      <c r="C10" s="27"/>
      <c r="D10" s="43"/>
      <c r="E10" s="43"/>
      <c r="F10" s="43"/>
      <c r="G10" s="43"/>
      <c r="H10" s="43"/>
    </row>
    <row r="11" spans="1:8" ht="15">
      <c r="A11" s="12" t="s">
        <v>83</v>
      </c>
      <c r="B11" s="28" t="s">
        <v>88</v>
      </c>
      <c r="C11" s="71"/>
      <c r="D11" s="43"/>
      <c r="E11" s="43"/>
      <c r="F11" s="43"/>
      <c r="G11" s="43"/>
      <c r="H11" s="43"/>
    </row>
    <row r="12" spans="1:8" ht="15">
      <c r="A12" s="13"/>
      <c r="B12" s="26"/>
      <c r="C12" s="27" t="s">
        <v>32</v>
      </c>
      <c r="D12" s="155"/>
      <c r="E12" s="43"/>
      <c r="F12" s="43"/>
      <c r="G12" s="43"/>
      <c r="H12" s="43"/>
    </row>
    <row r="13" spans="1:8" ht="15">
      <c r="A13" s="13"/>
      <c r="B13" s="26"/>
      <c r="C13" s="27" t="s">
        <v>33</v>
      </c>
      <c r="D13" s="155"/>
      <c r="E13" s="43"/>
      <c r="F13" s="43"/>
      <c r="G13" s="43"/>
      <c r="H13" s="43"/>
    </row>
    <row r="14" spans="1:8" ht="15">
      <c r="A14" s="13"/>
      <c r="B14" s="26"/>
      <c r="C14" s="27" t="s">
        <v>34</v>
      </c>
      <c r="D14" s="155"/>
      <c r="E14" s="43"/>
      <c r="F14" s="43"/>
      <c r="G14" s="43"/>
      <c r="H14" s="43"/>
    </row>
    <row r="15" spans="1:8" ht="15">
      <c r="A15" s="13"/>
      <c r="B15" s="26"/>
      <c r="C15" s="27" t="s">
        <v>35</v>
      </c>
      <c r="D15" s="155"/>
      <c r="E15" s="43"/>
      <c r="F15" s="43"/>
      <c r="G15" s="43"/>
      <c r="H15" s="43"/>
    </row>
    <row r="16" spans="1:8" ht="15">
      <c r="A16" s="13"/>
      <c r="B16" s="26"/>
      <c r="C16" s="27" t="s">
        <v>36</v>
      </c>
      <c r="D16" s="155"/>
      <c r="E16" s="43"/>
      <c r="F16" s="43"/>
      <c r="G16" s="43"/>
      <c r="H16" s="43"/>
    </row>
    <row r="17" spans="1:8" ht="15">
      <c r="A17" s="13"/>
      <c r="B17" s="26"/>
      <c r="C17" s="27" t="s">
        <v>37</v>
      </c>
      <c r="D17" s="155"/>
      <c r="E17" s="43"/>
      <c r="F17" s="43"/>
      <c r="G17" s="43"/>
      <c r="H17" s="43"/>
    </row>
    <row r="18" spans="1:8" ht="15.75" thickBot="1">
      <c r="A18" s="14"/>
      <c r="B18" s="26"/>
      <c r="C18" s="156" t="s">
        <v>146</v>
      </c>
      <c r="D18" s="157">
        <f>SUM(D12:D17)</f>
        <v>0</v>
      </c>
      <c r="E18" s="158">
        <f>SUM(E12:E17)</f>
        <v>0</v>
      </c>
      <c r="F18" s="158">
        <f>SUM(F12:F17)</f>
        <v>0</v>
      </c>
      <c r="G18" s="159">
        <f>SUM(G12:G17)</f>
        <v>0</v>
      </c>
      <c r="H18" s="157">
        <f>SUM(H12:H17)</f>
        <v>0</v>
      </c>
    </row>
    <row r="19" spans="1:8" ht="15.75" thickTop="1">
      <c r="A19" s="12" t="s">
        <v>84</v>
      </c>
      <c r="B19" s="29" t="s">
        <v>65</v>
      </c>
      <c r="C19" s="160"/>
      <c r="D19" s="161"/>
      <c r="E19" s="162"/>
      <c r="F19" s="162"/>
      <c r="G19" s="162"/>
      <c r="H19" s="162"/>
    </row>
    <row r="20" spans="1:8">
      <c r="A20" s="13"/>
      <c r="B20" s="27"/>
      <c r="C20" s="27" t="s">
        <v>25</v>
      </c>
      <c r="D20" s="163"/>
      <c r="E20" s="164"/>
      <c r="F20" s="164"/>
      <c r="G20" s="164"/>
      <c r="H20" s="164"/>
    </row>
    <row r="21" spans="1:8">
      <c r="A21" s="13"/>
      <c r="B21" s="27"/>
      <c r="C21" s="27" t="s">
        <v>26</v>
      </c>
      <c r="D21" s="152"/>
      <c r="E21" s="43"/>
      <c r="F21" s="43"/>
      <c r="G21" s="43"/>
      <c r="H21" s="43"/>
    </row>
    <row r="22" spans="1:8">
      <c r="A22" s="13"/>
      <c r="B22" s="27"/>
      <c r="C22" s="27" t="s">
        <v>27</v>
      </c>
      <c r="D22" s="152"/>
      <c r="E22" s="43"/>
      <c r="F22" s="43"/>
      <c r="G22" s="43"/>
      <c r="H22" s="43"/>
    </row>
    <row r="23" spans="1:8">
      <c r="A23" s="13"/>
      <c r="B23" s="27"/>
      <c r="C23" s="27" t="s">
        <v>73</v>
      </c>
      <c r="D23" s="152"/>
      <c r="E23" s="43"/>
      <c r="F23" s="43"/>
      <c r="G23" s="43"/>
      <c r="H23" s="43"/>
    </row>
    <row r="24" spans="1:8">
      <c r="A24" s="13"/>
      <c r="B24" s="27"/>
      <c r="C24" s="27" t="s">
        <v>74</v>
      </c>
      <c r="D24" s="152"/>
      <c r="E24" s="43"/>
      <c r="F24" s="43"/>
      <c r="G24" s="43"/>
      <c r="H24" s="43"/>
    </row>
    <row r="25" spans="1:8">
      <c r="A25" s="13"/>
      <c r="B25" s="27"/>
      <c r="C25" s="27" t="s">
        <v>75</v>
      </c>
      <c r="D25" s="152"/>
      <c r="E25" s="43"/>
      <c r="F25" s="43"/>
      <c r="G25" s="43"/>
      <c r="H25" s="43"/>
    </row>
    <row r="26" spans="1:8">
      <c r="A26" s="13"/>
      <c r="B26" s="27"/>
      <c r="C26" s="27" t="s">
        <v>76</v>
      </c>
      <c r="D26" s="152"/>
      <c r="E26" s="43"/>
      <c r="F26" s="43"/>
      <c r="G26" s="43"/>
      <c r="H26" s="43"/>
    </row>
    <row r="27" spans="1:8">
      <c r="A27" s="13"/>
      <c r="B27" s="27"/>
      <c r="C27" s="27" t="s">
        <v>28</v>
      </c>
      <c r="D27" s="152"/>
      <c r="E27" s="43"/>
      <c r="F27" s="43"/>
      <c r="G27" s="43"/>
      <c r="H27" s="43"/>
    </row>
    <row r="28" spans="1:8">
      <c r="A28" s="13"/>
      <c r="B28" s="27"/>
      <c r="C28" s="27" t="s">
        <v>77</v>
      </c>
      <c r="D28" s="152"/>
      <c r="E28" s="43"/>
      <c r="F28" s="43"/>
      <c r="G28" s="43"/>
      <c r="H28" s="43"/>
    </row>
    <row r="29" spans="1:8">
      <c r="A29" s="13"/>
      <c r="B29" s="27"/>
      <c r="C29" s="27" t="s">
        <v>78</v>
      </c>
      <c r="D29" s="152"/>
      <c r="E29" s="43"/>
      <c r="F29" s="43"/>
      <c r="G29" s="43"/>
      <c r="H29" s="43"/>
    </row>
    <row r="30" spans="1:8">
      <c r="A30" s="13"/>
      <c r="B30" s="27"/>
      <c r="C30" s="27" t="s">
        <v>29</v>
      </c>
      <c r="D30" s="152"/>
      <c r="E30" s="43"/>
      <c r="F30" s="43"/>
      <c r="G30" s="43"/>
      <c r="H30" s="43"/>
    </row>
    <row r="31" spans="1:8">
      <c r="A31" s="13"/>
      <c r="B31" s="27"/>
      <c r="C31" s="27" t="s">
        <v>79</v>
      </c>
      <c r="D31" s="152"/>
      <c r="E31" s="43"/>
      <c r="F31" s="43"/>
      <c r="G31" s="43"/>
      <c r="H31" s="43"/>
    </row>
    <row r="32" spans="1:8">
      <c r="A32" s="13"/>
      <c r="B32" s="27"/>
      <c r="C32" s="27" t="s">
        <v>80</v>
      </c>
      <c r="D32" s="152"/>
      <c r="E32" s="43"/>
      <c r="F32" s="43"/>
      <c r="G32" s="43"/>
      <c r="H32" s="43"/>
    </row>
    <row r="33" spans="1:8">
      <c r="A33" s="13"/>
      <c r="B33" s="27"/>
      <c r="C33" s="27" t="s">
        <v>30</v>
      </c>
      <c r="D33" s="152"/>
      <c r="E33" s="43"/>
      <c r="F33" s="43"/>
      <c r="G33" s="43"/>
      <c r="H33" s="43"/>
    </row>
    <row r="34" spans="1:8" ht="15" thickBot="1">
      <c r="A34" s="14"/>
      <c r="B34" s="30"/>
      <c r="C34" s="160" t="s">
        <v>128</v>
      </c>
      <c r="D34" s="158">
        <f>SUM(D20:D33)</f>
        <v>0</v>
      </c>
      <c r="E34" s="158">
        <f>SUM(E20:E33)</f>
        <v>0</v>
      </c>
      <c r="F34" s="158">
        <f>SUM(F20:F33)</f>
        <v>0</v>
      </c>
      <c r="G34" s="158">
        <f>SUM(G20:G33)</f>
        <v>0</v>
      </c>
      <c r="H34" s="158">
        <f>SUM(H20:H33)</f>
        <v>0</v>
      </c>
    </row>
    <row r="35" spans="1:8" ht="15.75" thickTop="1">
      <c r="A35" s="12" t="s">
        <v>85</v>
      </c>
      <c r="B35" s="26" t="s">
        <v>63</v>
      </c>
      <c r="C35" s="27"/>
      <c r="D35" s="165"/>
      <c r="E35" s="165"/>
      <c r="F35" s="165"/>
      <c r="G35" s="165"/>
      <c r="H35" s="165"/>
    </row>
    <row r="36" spans="1:8">
      <c r="A36" s="13"/>
      <c r="B36" s="27"/>
      <c r="C36" s="137"/>
      <c r="D36" s="152"/>
      <c r="E36" s="43"/>
      <c r="F36" s="43"/>
      <c r="G36" s="43"/>
      <c r="H36" s="43"/>
    </row>
    <row r="37" spans="1:8">
      <c r="A37" s="13"/>
      <c r="B37" s="27"/>
      <c r="C37" s="137"/>
      <c r="D37" s="152"/>
      <c r="E37" s="43"/>
      <c r="F37" s="43"/>
      <c r="G37" s="43"/>
      <c r="H37" s="43"/>
    </row>
    <row r="38" spans="1:8">
      <c r="A38" s="13"/>
      <c r="B38" s="27"/>
      <c r="C38" s="137"/>
      <c r="D38" s="152"/>
      <c r="E38" s="43"/>
      <c r="F38" s="43"/>
      <c r="G38" s="43"/>
      <c r="H38" s="43"/>
    </row>
    <row r="39" spans="1:8" ht="15" thickBot="1">
      <c r="A39" s="14"/>
      <c r="B39" s="30"/>
      <c r="C39" s="160" t="s">
        <v>64</v>
      </c>
      <c r="D39" s="158">
        <f>SUM(D36:D38)</f>
        <v>0</v>
      </c>
      <c r="E39" s="158">
        <f>SUM(E36:E38)</f>
        <v>0</v>
      </c>
      <c r="F39" s="158">
        <f>SUM(F36:F38)</f>
        <v>0</v>
      </c>
      <c r="G39" s="159">
        <f>SUM(G36:G38)</f>
        <v>0</v>
      </c>
      <c r="H39" s="159">
        <f>SUM(H36:H38)</f>
        <v>0</v>
      </c>
    </row>
    <row r="40" spans="1:8" ht="15.75" thickTop="1">
      <c r="A40" s="12" t="s">
        <v>86</v>
      </c>
      <c r="B40" s="4" t="s">
        <v>62</v>
      </c>
      <c r="C40" s="5"/>
      <c r="D40" s="165"/>
      <c r="E40" s="165"/>
      <c r="F40" s="165"/>
      <c r="G40" s="166"/>
      <c r="H40" s="166"/>
    </row>
    <row r="41" spans="1:8">
      <c r="A41" s="13"/>
      <c r="B41" s="2"/>
      <c r="C41" s="138" t="s">
        <v>136</v>
      </c>
      <c r="D41" s="152"/>
      <c r="E41" s="43"/>
      <c r="F41" s="43"/>
      <c r="G41" s="43"/>
      <c r="H41" s="43"/>
    </row>
    <row r="42" spans="1:8">
      <c r="A42" s="13"/>
      <c r="B42" s="2"/>
      <c r="C42" s="138" t="s">
        <v>137</v>
      </c>
      <c r="D42" s="152"/>
      <c r="E42" s="43"/>
      <c r="F42" s="43"/>
      <c r="G42" s="43"/>
      <c r="H42" s="43"/>
    </row>
    <row r="43" spans="1:8">
      <c r="A43" s="13"/>
      <c r="B43" s="2"/>
      <c r="C43" s="139"/>
      <c r="D43" s="152"/>
      <c r="E43" s="43"/>
      <c r="F43" s="43"/>
      <c r="G43" s="43"/>
      <c r="H43" s="43"/>
    </row>
    <row r="44" spans="1:8" ht="15" thickBot="1">
      <c r="A44" s="14"/>
      <c r="B44" s="6"/>
      <c r="C44" s="167" t="s">
        <v>129</v>
      </c>
      <c r="D44" s="158">
        <f>SUM(D41:D43)</f>
        <v>0</v>
      </c>
      <c r="E44" s="158">
        <f>SUM(E41:E43)</f>
        <v>0</v>
      </c>
      <c r="F44" s="158">
        <f>SUM(F41:F43)</f>
        <v>0</v>
      </c>
      <c r="G44" s="158">
        <f>SUM(G41:G43)</f>
        <v>0</v>
      </c>
      <c r="H44" s="158">
        <f>SUM(H41:H43)</f>
        <v>0</v>
      </c>
    </row>
    <row r="45" spans="1:8" ht="18.75" customHeight="1" thickTop="1" thickBot="1">
      <c r="A45" s="11" t="s">
        <v>87</v>
      </c>
      <c r="B45" s="168" t="s">
        <v>38</v>
      </c>
      <c r="C45" s="169"/>
      <c r="D45" s="170">
        <f>+D9+D10+D18+D34+D39+D44</f>
        <v>0</v>
      </c>
      <c r="E45" s="170">
        <f>+E9+E10+E18+E34+E39+E44</f>
        <v>0</v>
      </c>
      <c r="F45" s="170">
        <f>+F9+F10+F18+F34+F39+F44</f>
        <v>0</v>
      </c>
      <c r="G45" s="170">
        <f>+G9+G10+G18+G34+G39+G44</f>
        <v>0</v>
      </c>
      <c r="H45" s="170">
        <f>+H9+H10+H18+H34+H39+H44</f>
        <v>0</v>
      </c>
    </row>
    <row r="46" spans="1:8" ht="16.5">
      <c r="B46" s="171" t="s">
        <v>145</v>
      </c>
      <c r="C46" s="42"/>
    </row>
    <row r="47" spans="1:8" ht="33" customHeight="1">
      <c r="B47" s="8" t="s">
        <v>147</v>
      </c>
      <c r="C47" s="42"/>
      <c r="F47" s="10" t="s">
        <v>39</v>
      </c>
      <c r="G47" s="7"/>
      <c r="H47" s="7"/>
    </row>
    <row r="48" spans="1:8" ht="33" customHeight="1">
      <c r="B48" s="8" t="s">
        <v>148</v>
      </c>
      <c r="C48" s="42"/>
      <c r="F48" s="10"/>
      <c r="G48" s="7"/>
      <c r="H48" s="7"/>
    </row>
    <row r="49" spans="2:3">
      <c r="B49" s="42"/>
      <c r="C49" s="42"/>
    </row>
    <row r="50" spans="2:3">
      <c r="B50" s="42"/>
      <c r="C50" s="42"/>
    </row>
    <row r="51" spans="2:3">
      <c r="B51" s="42"/>
      <c r="C51" s="42"/>
    </row>
    <row r="52" spans="2:3">
      <c r="B52" s="42"/>
      <c r="C52" s="42"/>
    </row>
    <row r="53" spans="2:3">
      <c r="B53" s="42"/>
      <c r="C53" s="42"/>
    </row>
    <row r="54" spans="2:3">
      <c r="B54" s="42"/>
      <c r="C54" s="42"/>
    </row>
    <row r="55" spans="2:3">
      <c r="B55" s="42"/>
      <c r="C55" s="42"/>
    </row>
    <row r="56" spans="2:3">
      <c r="B56" s="42"/>
      <c r="C56" s="42"/>
    </row>
    <row r="57" spans="2:3">
      <c r="B57" s="42"/>
      <c r="C57" s="42"/>
    </row>
    <row r="58" spans="2:3">
      <c r="B58" s="42"/>
      <c r="C58" s="42"/>
    </row>
    <row r="59" spans="2:3">
      <c r="B59" s="42"/>
      <c r="C59" s="42"/>
    </row>
    <row r="60" spans="2:3">
      <c r="B60" s="42"/>
      <c r="C60" s="42"/>
    </row>
    <row r="61" spans="2:3">
      <c r="B61" s="42"/>
      <c r="C61" s="42"/>
    </row>
    <row r="62" spans="2:3">
      <c r="B62" s="42"/>
      <c r="C62" s="42"/>
    </row>
    <row r="63" spans="2:3">
      <c r="B63" s="42"/>
      <c r="C63" s="42"/>
    </row>
    <row r="64" spans="2:3">
      <c r="B64" s="42"/>
      <c r="C64" s="42"/>
    </row>
    <row r="65" spans="2:3">
      <c r="B65" s="42"/>
      <c r="C65" s="42"/>
    </row>
    <row r="66" spans="2:3">
      <c r="B66" s="42"/>
      <c r="C66" s="42"/>
    </row>
    <row r="67" spans="2:3">
      <c r="B67" s="42"/>
      <c r="C67" s="42"/>
    </row>
    <row r="68" spans="2:3">
      <c r="B68" s="42"/>
      <c r="C68" s="42"/>
    </row>
    <row r="69" spans="2:3">
      <c r="B69" s="42"/>
      <c r="C69" s="42"/>
    </row>
    <row r="70" spans="2:3">
      <c r="B70" s="42"/>
      <c r="C70" s="42"/>
    </row>
    <row r="71" spans="2:3">
      <c r="B71" s="42"/>
      <c r="C71" s="42"/>
    </row>
  </sheetData>
  <sheetProtection algorithmName="SHA-512" hashValue="Yl1Lg33CvDjgQmYFrPZN4mjs1+/pekAx5zlIlexUP627ZHTWpNMzhl+kU+JTNKSdJzYUu2+iiKdwGxVmS3oAng==" saltValue="nDHcEy6bmL0W5W8jjvhn0w==" spinCount="100000" sheet="1" formatCells="0" selectLockedCells="1"/>
  <mergeCells count="2">
    <mergeCell ref="A1:H1"/>
    <mergeCell ref="A2:H2"/>
  </mergeCells>
  <phoneticPr fontId="0" type="noConversion"/>
  <printOptions horizontalCentered="1"/>
  <pageMargins left="0.5" right="0.5" top="0.5" bottom="0.24" header="0.5" footer="0.5"/>
  <pageSetup scale="77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OP Budget (C)</vt:lpstr>
      <vt:lpstr>CF Projection (C-1)</vt:lpstr>
      <vt:lpstr>Cost Breakdown (D)</vt:lpstr>
      <vt:lpstr>OPS</vt:lpstr>
      <vt:lpstr>'Cost Breakdown (D)'!Print_Area</vt:lpstr>
      <vt:lpstr>'OP Budget (C)'!Print_Area</vt:lpstr>
      <vt:lpstr>Print_Area</vt:lpstr>
      <vt:lpstr>'OP Budget (C)'!Print_Area_MI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</dc:creator>
  <cp:lastModifiedBy>Hannah Faulwell</cp:lastModifiedBy>
  <cp:lastPrinted>2021-08-27T16:51:36Z</cp:lastPrinted>
  <dcterms:created xsi:type="dcterms:W3CDTF">1997-12-03T18:36:24Z</dcterms:created>
  <dcterms:modified xsi:type="dcterms:W3CDTF">2022-08-09T16:43:03Z</dcterms:modified>
</cp:coreProperties>
</file>